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ZCP\"/>
    </mc:Choice>
  </mc:AlternateContent>
  <xr:revisionPtr revIDLastSave="0" documentId="13_ncr:1_{0A3BC8E8-0CB4-4EFF-8531-BB962A2554F7}" xr6:coauthVersionLast="47" xr6:coauthVersionMax="47" xr10:uidLastSave="{00000000-0000-0000-0000-000000000000}"/>
  <bookViews>
    <workbookView xWindow="-22230" yWindow="1260" windowWidth="21600" windowHeight="11505" xr2:uid="{DA4A882B-5CDC-486A-95A2-9B8C607CE90B}"/>
  </bookViews>
  <sheets>
    <sheet name="Arkusz1" sheetId="1" r:id="rId1"/>
    <sheet name="Arkusz2" sheetId="2" r:id="rId2"/>
    <sheet name="Arkusz4" sheetId="4" r:id="rId3"/>
    <sheet name="Arkusz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1" i="1"/>
  <c r="J6" i="1"/>
  <c r="J4" i="1"/>
  <c r="I5" i="1"/>
  <c r="I4" i="1"/>
  <c r="I2" i="1"/>
  <c r="H61" i="1" l="1"/>
  <c r="G4" i="1"/>
  <c r="F48" i="1"/>
  <c r="D48" i="1"/>
  <c r="C48" i="1"/>
  <c r="E48" i="1" s="1"/>
  <c r="G6" i="1"/>
  <c r="K92" i="1"/>
  <c r="L90" i="1"/>
  <c r="L92" i="1" s="1"/>
  <c r="I48" i="1"/>
  <c r="I50" i="1" s="1"/>
  <c r="E45" i="1"/>
  <c r="C45" i="1"/>
  <c r="F16" i="1"/>
  <c r="F15" i="1"/>
  <c r="F13" i="1"/>
  <c r="F14" i="1"/>
  <c r="D4" i="1"/>
  <c r="D3" i="1"/>
  <c r="D2" i="1"/>
  <c r="E49" i="1" l="1"/>
  <c r="E50" i="1" s="1"/>
  <c r="G44" i="1"/>
  <c r="H44" i="1" s="1"/>
  <c r="D45" i="1"/>
  <c r="F45" i="1"/>
  <c r="G45" i="1"/>
  <c r="H6" i="1"/>
  <c r="H45" i="1" s="1"/>
</calcChain>
</file>

<file path=xl/sharedStrings.xml><?xml version="1.0" encoding="utf-8"?>
<sst xmlns="http://schemas.openxmlformats.org/spreadsheetml/2006/main" count="126" uniqueCount="109">
  <si>
    <t>Składnik aktyw. trw.</t>
  </si>
  <si>
    <t>Oznaczenie</t>
  </si>
  <si>
    <t xml:space="preserve">      WartPocz</t>
  </si>
  <si>
    <t xml:space="preserve">      Umorzenie</t>
  </si>
  <si>
    <t xml:space="preserve">       WartKs</t>
  </si>
  <si>
    <t>ZNAK TOWAROWY AIMATIC AUTOMATION EXCELLENCE</t>
  </si>
  <si>
    <t>101100000023</t>
  </si>
  <si>
    <t>LICENCJA AUTOMATION ANYWHERE</t>
  </si>
  <si>
    <t>444400000216</t>
  </si>
  <si>
    <t>LAPTOP DELL LATITUDE 5490 FHD - DOMAŃSKI</t>
  </si>
  <si>
    <t>444400000225</t>
  </si>
  <si>
    <t>LAPTOP DELL LATITUDE 5400 I5- DZIAŁ HANDLOWY ROC</t>
  </si>
  <si>
    <t>444400000227</t>
  </si>
  <si>
    <t>LAPTOP DELL 7480 I7-7600U - ROC</t>
  </si>
  <si>
    <t>444400000228</t>
  </si>
  <si>
    <t>444400000261</t>
  </si>
  <si>
    <t>LAPTOP DELL LATITUDE 5411 i7-10850H - KOCHANOWSKI</t>
  </si>
  <si>
    <t>444400000278</t>
  </si>
  <si>
    <t>KOMPUTER DELL OPTIPLEX 7080  - DIGITALIZACJA</t>
  </si>
  <si>
    <t>444400000286</t>
  </si>
  <si>
    <t>SKANER KODAK i4650 - DIGITALIZACJA</t>
  </si>
  <si>
    <t>444400000303</t>
  </si>
  <si>
    <t>DELL OPTIPLEX 5090i7 - DZIAŁ SKANOWANIA</t>
  </si>
  <si>
    <t>444400000342</t>
  </si>
  <si>
    <t>KOMPUTER DELL PRECISION 3560 - KOSMALA,ROBOTYKA</t>
  </si>
  <si>
    <t>KOMPUTER DELL LATITUDE 5430 XCTO - KOSTRZEWSKI</t>
  </si>
  <si>
    <t>444400000354</t>
  </si>
  <si>
    <t>KOMPUTER OPTIPLEX 300 MICRO - ROC</t>
  </si>
  <si>
    <t>444400000355</t>
  </si>
  <si>
    <t>444400000356</t>
  </si>
  <si>
    <t>444400000357</t>
  </si>
  <si>
    <t>SKANER KODAK i4650</t>
  </si>
  <si>
    <t>444400000364</t>
  </si>
  <si>
    <t>KOMPUTER DELL OPTIPLEX 3000 MICRO-DZIAŁ SKANOWANIA</t>
  </si>
  <si>
    <t>444400000365</t>
  </si>
  <si>
    <t>444400000366</t>
  </si>
  <si>
    <t>444400000367</t>
  </si>
  <si>
    <t>LAPTOP DELL LATITUDE 5430XCTO - ROBOTYKA</t>
  </si>
  <si>
    <t>444400000368</t>
  </si>
  <si>
    <t>444400000382</t>
  </si>
  <si>
    <t>LAPTOP DELL LATITUDE 3420 XCTO - ROBOTYKA</t>
  </si>
  <si>
    <t>444400000386</t>
  </si>
  <si>
    <t>LAPTOP DELL LATITUDE 7430 XCTO - SŁOMCZYŃSKI</t>
  </si>
  <si>
    <t>444400000402</t>
  </si>
  <si>
    <t>LAPTOP DELL LATITUDE 5440 XCTO  - ROC</t>
  </si>
  <si>
    <t>444400000414</t>
  </si>
  <si>
    <t>KOMPUTER OPTIPLEX SFF 7010XCTO - ROC</t>
  </si>
  <si>
    <t>444400000415</t>
  </si>
  <si>
    <t>LAPTOP DELL LATITUDE 5540 XCTO - DOMAŃSKI</t>
  </si>
  <si>
    <t>444400000416</t>
  </si>
  <si>
    <t>SKANER KODAK i4650 - ROC</t>
  </si>
  <si>
    <t>444400000417</t>
  </si>
  <si>
    <t>LAPTOP DELL LATITUDE 5540 XCTO - M.BARTOSZ</t>
  </si>
  <si>
    <t>LAPTOP PRECISION 3660 - A.KOSTRZEWSKI</t>
  </si>
  <si>
    <t>444400000424</t>
  </si>
  <si>
    <t>KOMPUTER OPTIPLEX SFF 7010 - ROC</t>
  </si>
  <si>
    <t>444400000425</t>
  </si>
  <si>
    <t>444400000426</t>
  </si>
  <si>
    <t>444400000427</t>
  </si>
  <si>
    <t>444400000428</t>
  </si>
  <si>
    <t>LAPTOP DELL LATITUDE 5540 - ROBOTYKA</t>
  </si>
  <si>
    <t>454300000037</t>
  </si>
  <si>
    <t>Meble dział Skanowania</t>
  </si>
  <si>
    <t>454300000043</t>
  </si>
  <si>
    <t>Szafki ubraniowe - archiwum Nadarzyn, PMO</t>
  </si>
  <si>
    <t>454300000066</t>
  </si>
  <si>
    <t>MEBLE - ROC</t>
  </si>
  <si>
    <t>454300000070</t>
  </si>
  <si>
    <t>BIURKA BALM ROC</t>
  </si>
  <si>
    <t>MEBLE, WYPOSAŻENIE - ROBOTYKA</t>
  </si>
  <si>
    <t>Cena Sprzedaży</t>
  </si>
  <si>
    <t>Licencja IBM Cloud Pack for Business Automation ważna do dn. 31.08.2024</t>
  </si>
  <si>
    <t>Licencja UI Path Flex Unattended Robot, ważna do dn. 14.09.2024</t>
  </si>
  <si>
    <t>Licencja UI Path Flex Automation Developer i Flex Unattended Robot, ważna do dn. 14.05.2025</t>
  </si>
  <si>
    <t>SUMA</t>
  </si>
  <si>
    <t>wnip</t>
  </si>
  <si>
    <t>rmk licencje</t>
  </si>
  <si>
    <t>ŚT</t>
  </si>
  <si>
    <t>umowa</t>
  </si>
  <si>
    <t>Umowa sprzedaży zcp 490000</t>
  </si>
  <si>
    <t>pozostałe rozrachunki</t>
  </si>
  <si>
    <t>Wn pozostałe rozrachunki</t>
  </si>
  <si>
    <t>MA pozostałe przychody operacyjne</t>
  </si>
  <si>
    <t>MA ŚT wartość księgowa pomniejszona o umorzenie</t>
  </si>
  <si>
    <t>wyksięgowanie (składniki aktywów) wnip, ŚT, RMK 437586,81</t>
  </si>
  <si>
    <t>Ma pozostałe rozrachunki</t>
  </si>
  <si>
    <t>Wn pozostałe koszty operacyjne</t>
  </si>
  <si>
    <t>nadwyżka saldo Wn pozostałe rozrachunki suma wyksięgowanych składników aktywów</t>
  </si>
  <si>
    <t>WN pozostałe koszty operacyjne</t>
  </si>
  <si>
    <t>wyksięgowanie składniki pasywów (nie dotyczy, nie ma pasywów)</t>
  </si>
  <si>
    <t>ewidencja składników majątkowych</t>
  </si>
  <si>
    <t>WN ŚT, WNIP, RMK</t>
  </si>
  <si>
    <t>Ma pozostałe rozrachunki???????</t>
  </si>
  <si>
    <t>pk?????</t>
  </si>
  <si>
    <t>rozliczenie nabycia zcp</t>
  </si>
  <si>
    <t>zobow wobec  ROS z tyt. nabycie</t>
  </si>
  <si>
    <t>WN</t>
  </si>
  <si>
    <t>249A mA</t>
  </si>
  <si>
    <t>ma</t>
  </si>
  <si>
    <t>Wn 97000</t>
  </si>
  <si>
    <t>WNST</t>
  </si>
  <si>
    <t>WF</t>
  </si>
  <si>
    <t>Wn 070</t>
  </si>
  <si>
    <t xml:space="preserve">Ma środki trwałe </t>
  </si>
  <si>
    <t>albo środki trwałe nieumorzone/pozostałemorzenia</t>
  </si>
  <si>
    <t>Ma RMK</t>
  </si>
  <si>
    <t>i dotychczasowe umorzenie</t>
  </si>
  <si>
    <t>WN pozostałe koszty operac</t>
  </si>
  <si>
    <t>290000!!!! Nie 212100 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</si>
</sst>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2" fillId="0" borderId="1" xfId="0" applyFont="1" applyBorder="1"/>
    <xf numFmtId="43" fontId="2" fillId="0" borderId="1" xfId="0" applyNumberFormat="1" applyFont="1" applyBorder="1"/>
    <xf numFmtId="164" fontId="0" fillId="0" borderId="0" xfId="0" applyNumberFormat="1"/>
    <xf numFmtId="0" fontId="0" fillId="2" borderId="1" xfId="0" applyFill="1" applyBorder="1"/>
    <xf numFmtId="43" fontId="0" fillId="2" borderId="1" xfId="1" applyFont="1" applyFill="1" applyBorder="1"/>
    <xf numFmtId="4" fontId="0" fillId="0" borderId="0" xfId="0" applyNumberFormat="1"/>
    <xf numFmtId="4" fontId="2" fillId="0" borderId="0" xfId="0" applyNumberFormat="1" applyFont="1"/>
    <xf numFmtId="4" fontId="0" fillId="2" borderId="0" xfId="0" applyNumberFormat="1" applyFill="1"/>
    <xf numFmtId="0" fontId="0" fillId="2" borderId="0" xfId="0" applyFill="1"/>
    <xf numFmtId="4" fontId="0" fillId="0" borderId="0" xfId="0" applyNumberFormat="1" applyFill="1"/>
    <xf numFmtId="43" fontId="0" fillId="0" borderId="0" xfId="0" applyNumberFormat="1"/>
    <xf numFmtId="43" fontId="2" fillId="0" borderId="2" xfId="0" applyNumberFormat="1" applyFont="1" applyFill="1" applyBorder="1"/>
    <xf numFmtId="0" fontId="0" fillId="3" borderId="0" xfId="0" applyFill="1"/>
    <xf numFmtId="4" fontId="0" fillId="3" borderId="0" xfId="0" applyNumberFormat="1" applyFill="1"/>
    <xf numFmtId="43" fontId="0" fillId="2" borderId="0" xfId="1" applyFont="1" applyFill="1" applyBorder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11" Type="http://schemas.openxmlformats.org/officeDocument/2006/relationships/image" Target="../media/image16.png"/><Relationship Id="rId5" Type="http://schemas.openxmlformats.org/officeDocument/2006/relationships/image" Target="../media/image1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</xdr:row>
      <xdr:rowOff>0</xdr:rowOff>
    </xdr:from>
    <xdr:to>
      <xdr:col>5</xdr:col>
      <xdr:colOff>534704</xdr:colOff>
      <xdr:row>142</xdr:row>
      <xdr:rowOff>67695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9544392-169D-0629-B864-A3C0E2C76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5" y="19812000"/>
          <a:ext cx="9345329" cy="73066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582638</xdr:colOff>
      <xdr:row>33</xdr:row>
      <xdr:rowOff>162825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A2530F6-A23B-6473-A024-92290D140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555438" cy="6449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18</xdr:col>
      <xdr:colOff>258742</xdr:colOff>
      <xdr:row>74</xdr:row>
      <xdr:rowOff>115380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E1E80F8-C44C-6891-6317-702BDCB16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477000"/>
          <a:ext cx="11231542" cy="77353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12</xdr:col>
      <xdr:colOff>20074</xdr:colOff>
      <xdr:row>120</xdr:row>
      <xdr:rowOff>172670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45B30EF-A5EC-4FC8-7332-769674E3E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287500"/>
          <a:ext cx="7335274" cy="87451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14</xdr:col>
      <xdr:colOff>10718</xdr:colOff>
      <xdr:row>140</xdr:row>
      <xdr:rowOff>29084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712FD02-6DD5-B6AE-F075-D57C5CCBC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3050500"/>
          <a:ext cx="8545118" cy="364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20329</xdr:colOff>
      <xdr:row>12</xdr:row>
      <xdr:rowOff>105109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C0A1FEF-41CC-7DE3-50CF-63DCE8992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4329" cy="23911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15</xdr:col>
      <xdr:colOff>401382</xdr:colOff>
      <xdr:row>31</xdr:row>
      <xdr:rowOff>171953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3A4E2A2-DA6B-8EF4-2812-A86339A68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76500"/>
          <a:ext cx="9545382" cy="36009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15</xdr:col>
      <xdr:colOff>258487</xdr:colOff>
      <xdr:row>66</xdr:row>
      <xdr:rowOff>10404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593E66D-592C-AB9A-CA1B-257DF4993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286500"/>
          <a:ext cx="9402487" cy="6296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15</xdr:col>
      <xdr:colOff>115592</xdr:colOff>
      <xdr:row>103</xdr:row>
      <xdr:rowOff>29430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27850A8-0110-F82D-81A7-5EBC479CF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3525500"/>
          <a:ext cx="9259592" cy="6125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14</xdr:col>
      <xdr:colOff>563245</xdr:colOff>
      <xdr:row>138</xdr:row>
      <xdr:rowOff>39009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E3F5BFB-DACE-B2F3-CB07-360DA6D49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9812000"/>
          <a:ext cx="9097645" cy="65160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15</xdr:col>
      <xdr:colOff>144171</xdr:colOff>
      <xdr:row>178</xdr:row>
      <xdr:rowOff>39142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90257154-DB13-2097-F726-C6D2D655A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6479500"/>
          <a:ext cx="9288171" cy="74686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14</xdr:col>
      <xdr:colOff>420350</xdr:colOff>
      <xdr:row>217</xdr:row>
      <xdr:rowOff>58195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10742618-8165-7635-1921-ACB9034F0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3909000"/>
          <a:ext cx="8954750" cy="74876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15</xdr:col>
      <xdr:colOff>363277</xdr:colOff>
      <xdr:row>259</xdr:row>
      <xdr:rowOff>86827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C4A6E0A3-C4DA-9093-1D16-B94B9C979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1529000"/>
          <a:ext cx="9507277" cy="78973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15</xdr:col>
      <xdr:colOff>296592</xdr:colOff>
      <xdr:row>300</xdr:row>
      <xdr:rowOff>163011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6FC06FC9-B3E3-D6CD-4D78-3D358A76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49530000"/>
          <a:ext cx="9440592" cy="77830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303</xdr:row>
      <xdr:rowOff>0</xdr:rowOff>
    </xdr:from>
    <xdr:to>
      <xdr:col>10</xdr:col>
      <xdr:colOff>429536</xdr:colOff>
      <xdr:row>346</xdr:row>
      <xdr:rowOff>105933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374324C6-F010-F64D-52E5-C3BF74843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57721500"/>
          <a:ext cx="6525536" cy="8297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10</xdr:col>
      <xdr:colOff>334272</xdr:colOff>
      <xdr:row>351</xdr:row>
      <xdr:rowOff>181107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3DAC6804-1E7C-4096-9F58-C0A17230F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66103500"/>
          <a:ext cx="6430272" cy="9431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343884</xdr:colOff>
      <xdr:row>44</xdr:row>
      <xdr:rowOff>125012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06E80E2-91E2-F8B2-ECE4-FFC9F678B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49484" cy="85070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10</xdr:col>
      <xdr:colOff>305693</xdr:colOff>
      <xdr:row>77</xdr:row>
      <xdr:rowOff>143746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40BBB28-77C8-D87F-AEC5-9D2FE1489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572500"/>
          <a:ext cx="6401693" cy="62397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9</xdr:col>
      <xdr:colOff>29345</xdr:colOff>
      <xdr:row>94</xdr:row>
      <xdr:rowOff>19478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6C43134-52A0-1C5D-AC07-2B6223BED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859000"/>
          <a:ext cx="5515745" cy="30674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10</xdr:col>
      <xdr:colOff>105640</xdr:colOff>
      <xdr:row>126</xdr:row>
      <xdr:rowOff>162772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0A99481-9AD1-9832-101B-29F56C846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8097500"/>
          <a:ext cx="6201640" cy="60682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10</xdr:col>
      <xdr:colOff>124693</xdr:colOff>
      <xdr:row>154</xdr:row>
      <xdr:rowOff>134060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7523659-A9EF-E681-A7EC-5B8C9BB97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4384000"/>
          <a:ext cx="6220693" cy="50870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10</xdr:col>
      <xdr:colOff>334272</xdr:colOff>
      <xdr:row>190</xdr:row>
      <xdr:rowOff>86668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8A9CB68C-6A8B-29ED-ADF3-477179C3F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9527500"/>
          <a:ext cx="6430272" cy="67541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15</xdr:col>
      <xdr:colOff>439487</xdr:colOff>
      <xdr:row>235</xdr:row>
      <xdr:rowOff>39009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286E2A6A-8228-2B53-5118-44735BAB1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8290500"/>
          <a:ext cx="9583487" cy="65160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16</xdr:col>
      <xdr:colOff>106151</xdr:colOff>
      <xdr:row>243</xdr:row>
      <xdr:rowOff>85923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956C519E-EA14-998A-15C1-5FCC5E243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958000"/>
          <a:ext cx="9859751" cy="1419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BD91-65BE-4D25-8520-D254534353E2}">
  <dimension ref="A1:Q101"/>
  <sheetViews>
    <sheetView tabSelected="1" topLeftCell="A61" workbookViewId="0">
      <selection activeCell="B16" sqref="B16"/>
    </sheetView>
  </sheetViews>
  <sheetFormatPr defaultRowHeight="15" x14ac:dyDescent="0.25"/>
  <cols>
    <col min="1" max="1" width="16.7109375" customWidth="1"/>
    <col min="2" max="2" width="76.28515625" customWidth="1"/>
    <col min="3" max="3" width="26.85546875" customWidth="1"/>
    <col min="4" max="4" width="13.42578125" bestFit="1" customWidth="1"/>
    <col min="5" max="5" width="15.5703125" customWidth="1"/>
    <col min="6" max="6" width="15" bestFit="1" customWidth="1"/>
    <col min="7" max="7" width="11.42578125" bestFit="1" customWidth="1"/>
    <col min="8" max="8" width="11.28515625" bestFit="1" customWidth="1"/>
    <col min="9" max="9" width="12.42578125" customWidth="1"/>
    <col min="10" max="10" width="13.42578125" bestFit="1" customWidth="1"/>
    <col min="11" max="12" width="12.42578125" bestFit="1" customWidth="1"/>
    <col min="15" max="15" width="10" bestFit="1" customWidth="1"/>
  </cols>
  <sheetData>
    <row r="1" spans="1:1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70</v>
      </c>
    </row>
    <row r="2" spans="1:10" x14ac:dyDescent="0.25">
      <c r="A2" s="7"/>
      <c r="B2" s="7" t="s">
        <v>71</v>
      </c>
      <c r="C2" s="8">
        <v>98846.97</v>
      </c>
      <c r="D2" s="8">
        <f>E2-C2</f>
        <v>-57660.72</v>
      </c>
      <c r="E2" s="8">
        <v>41186.25</v>
      </c>
      <c r="F2" s="8">
        <v>41186.25</v>
      </c>
      <c r="I2" s="14">
        <f>SUM(F2:F6)</f>
        <v>155623.81</v>
      </c>
    </row>
    <row r="3" spans="1:10" x14ac:dyDescent="0.25">
      <c r="A3" s="7"/>
      <c r="B3" s="7" t="s">
        <v>72</v>
      </c>
      <c r="C3" s="8">
        <v>39342.249999999993</v>
      </c>
      <c r="D3" s="8">
        <f>E3-C3</f>
        <v>-22949.649999999994</v>
      </c>
      <c r="E3" s="8">
        <v>16392.599999999999</v>
      </c>
      <c r="F3" s="8">
        <v>16392.599999999999</v>
      </c>
    </row>
    <row r="4" spans="1:10" x14ac:dyDescent="0.25">
      <c r="A4" s="7"/>
      <c r="B4" s="7" t="s">
        <v>73</v>
      </c>
      <c r="C4" s="8">
        <v>88912.38</v>
      </c>
      <c r="D4" s="8">
        <f>E4-C4</f>
        <v>-7409.4200000000128</v>
      </c>
      <c r="E4" s="8">
        <v>81502.959999999992</v>
      </c>
      <c r="F4" s="8">
        <v>81502.959999999992</v>
      </c>
      <c r="G4" s="14">
        <f>SUM(F2:F4)</f>
        <v>139081.81</v>
      </c>
      <c r="I4" s="14">
        <f>SUM(F7:F44)</f>
        <v>301682</v>
      </c>
      <c r="J4" s="6">
        <f>I4*2%</f>
        <v>6033.64</v>
      </c>
    </row>
    <row r="5" spans="1:10" x14ac:dyDescent="0.25">
      <c r="A5" s="7">
        <v>101000000001</v>
      </c>
      <c r="B5" s="7" t="s">
        <v>5</v>
      </c>
      <c r="C5" s="8">
        <v>9081.6</v>
      </c>
      <c r="D5" s="8">
        <v>-4844.6000000000004</v>
      </c>
      <c r="E5" s="8">
        <v>4237</v>
      </c>
      <c r="F5" s="8">
        <v>4237</v>
      </c>
      <c r="I5" s="14">
        <f>SUM(I2:I4)</f>
        <v>457305.81</v>
      </c>
    </row>
    <row r="6" spans="1:10" x14ac:dyDescent="0.25">
      <c r="A6" s="7" t="s">
        <v>6</v>
      </c>
      <c r="B6" s="7" t="s">
        <v>7</v>
      </c>
      <c r="C6" s="8">
        <v>22719.48</v>
      </c>
      <c r="D6" s="8">
        <v>-10414.48</v>
      </c>
      <c r="E6" s="8">
        <v>12305</v>
      </c>
      <c r="F6" s="8">
        <v>12305</v>
      </c>
      <c r="G6" s="14">
        <f>SUM(F2:F6)</f>
        <v>155623.81</v>
      </c>
      <c r="H6" s="6">
        <f>G6*1%</f>
        <v>1556.2381</v>
      </c>
      <c r="I6" s="18">
        <v>155624</v>
      </c>
      <c r="J6" s="6">
        <f>I6*1%</f>
        <v>1556.24</v>
      </c>
    </row>
    <row r="7" spans="1:10" x14ac:dyDescent="0.25">
      <c r="A7" s="1" t="s">
        <v>8</v>
      </c>
      <c r="B7" s="1" t="s">
        <v>9</v>
      </c>
      <c r="C7" s="2">
        <v>3650</v>
      </c>
      <c r="D7" s="2">
        <v>-3650</v>
      </c>
      <c r="E7" s="2">
        <v>0</v>
      </c>
      <c r="F7" s="2">
        <v>1000</v>
      </c>
    </row>
    <row r="8" spans="1:10" x14ac:dyDescent="0.25">
      <c r="A8" s="1" t="s">
        <v>10</v>
      </c>
      <c r="B8" s="1" t="s">
        <v>11</v>
      </c>
      <c r="C8" s="2">
        <v>4590</v>
      </c>
      <c r="D8" s="2">
        <v>-4590</v>
      </c>
      <c r="E8" s="2">
        <v>0</v>
      </c>
      <c r="F8" s="2">
        <v>1000</v>
      </c>
    </row>
    <row r="9" spans="1:10" x14ac:dyDescent="0.25">
      <c r="A9" s="1" t="s">
        <v>12</v>
      </c>
      <c r="B9" s="1" t="s">
        <v>13</v>
      </c>
      <c r="C9" s="2">
        <v>3200</v>
      </c>
      <c r="D9" s="2">
        <v>-3200</v>
      </c>
      <c r="E9" s="2">
        <v>0</v>
      </c>
      <c r="F9" s="2">
        <v>1000</v>
      </c>
      <c r="J9">
        <v>1556</v>
      </c>
    </row>
    <row r="10" spans="1:10" x14ac:dyDescent="0.25">
      <c r="A10" s="1" t="s">
        <v>14</v>
      </c>
      <c r="B10" s="1" t="s">
        <v>13</v>
      </c>
      <c r="C10" s="2">
        <v>3200</v>
      </c>
      <c r="D10" s="2">
        <v>-3200</v>
      </c>
      <c r="E10" s="2">
        <v>0</v>
      </c>
      <c r="F10" s="2">
        <v>1000</v>
      </c>
      <c r="J10">
        <v>6034</v>
      </c>
    </row>
    <row r="11" spans="1:10" x14ac:dyDescent="0.25">
      <c r="A11" s="1" t="s">
        <v>15</v>
      </c>
      <c r="B11" s="1" t="s">
        <v>16</v>
      </c>
      <c r="C11" s="2">
        <v>7040</v>
      </c>
      <c r="D11" s="2">
        <v>-6864</v>
      </c>
      <c r="E11" s="2">
        <v>176</v>
      </c>
      <c r="F11" s="2">
        <v>1000</v>
      </c>
      <c r="J11">
        <f>SUM(J9:J10)</f>
        <v>7590</v>
      </c>
    </row>
    <row r="12" spans="1:10" x14ac:dyDescent="0.25">
      <c r="A12" s="1" t="s">
        <v>17</v>
      </c>
      <c r="B12" s="1" t="s">
        <v>18</v>
      </c>
      <c r="C12" s="2">
        <v>3790</v>
      </c>
      <c r="D12" s="2">
        <v>-3685</v>
      </c>
      <c r="E12" s="2">
        <v>105</v>
      </c>
      <c r="F12" s="2">
        <v>1000</v>
      </c>
      <c r="J12" s="6">
        <f>I6+I4</f>
        <v>457306</v>
      </c>
    </row>
    <row r="13" spans="1:10" x14ac:dyDescent="0.25">
      <c r="A13" s="1" t="s">
        <v>19</v>
      </c>
      <c r="B13" s="1" t="s">
        <v>20</v>
      </c>
      <c r="C13" s="2">
        <v>78056.679999999993</v>
      </c>
      <c r="D13" s="2">
        <v>-56591.68</v>
      </c>
      <c r="E13" s="2">
        <v>21465</v>
      </c>
      <c r="F13" s="3">
        <f>E13</f>
        <v>21465</v>
      </c>
    </row>
    <row r="14" spans="1:10" x14ac:dyDescent="0.25">
      <c r="A14" s="1" t="s">
        <v>21</v>
      </c>
      <c r="B14" s="1" t="s">
        <v>22</v>
      </c>
      <c r="C14" s="2">
        <v>4380</v>
      </c>
      <c r="D14" s="2">
        <v>-2847</v>
      </c>
      <c r="E14" s="2">
        <v>1533</v>
      </c>
      <c r="F14" s="3">
        <f>E14</f>
        <v>1533</v>
      </c>
    </row>
    <row r="15" spans="1:10" x14ac:dyDescent="0.25">
      <c r="A15" s="1" t="s">
        <v>23</v>
      </c>
      <c r="B15" s="1" t="s">
        <v>24</v>
      </c>
      <c r="C15" s="2">
        <v>8560</v>
      </c>
      <c r="D15" s="2">
        <v>-4280</v>
      </c>
      <c r="E15" s="2">
        <v>4280</v>
      </c>
      <c r="F15" s="3">
        <f>E15</f>
        <v>4280</v>
      </c>
    </row>
    <row r="16" spans="1:10" x14ac:dyDescent="0.25">
      <c r="A16" s="1">
        <v>444400000353</v>
      </c>
      <c r="B16" s="1" t="s">
        <v>25</v>
      </c>
      <c r="C16" s="2">
        <v>4598.63</v>
      </c>
      <c r="D16" s="2">
        <v>-2044.63</v>
      </c>
      <c r="E16" s="2">
        <v>2554</v>
      </c>
      <c r="F16" s="3">
        <f>E16</f>
        <v>2554</v>
      </c>
    </row>
    <row r="17" spans="1:6" x14ac:dyDescent="0.25">
      <c r="A17" s="1" t="s">
        <v>26</v>
      </c>
      <c r="B17" s="1" t="s">
        <v>27</v>
      </c>
      <c r="C17" s="2">
        <v>3080.68</v>
      </c>
      <c r="D17" s="2">
        <v>-3080.68</v>
      </c>
      <c r="E17" s="2">
        <v>0</v>
      </c>
      <c r="F17" s="2">
        <v>1000</v>
      </c>
    </row>
    <row r="18" spans="1:6" x14ac:dyDescent="0.25">
      <c r="A18" s="1" t="s">
        <v>28</v>
      </c>
      <c r="B18" s="1" t="s">
        <v>27</v>
      </c>
      <c r="C18" s="2">
        <v>3080.68</v>
      </c>
      <c r="D18" s="2">
        <v>-3080.68</v>
      </c>
      <c r="E18" s="2">
        <v>0</v>
      </c>
      <c r="F18" s="2">
        <v>1000</v>
      </c>
    </row>
    <row r="19" spans="1:6" x14ac:dyDescent="0.25">
      <c r="A19" s="1" t="s">
        <v>29</v>
      </c>
      <c r="B19" s="1" t="s">
        <v>27</v>
      </c>
      <c r="C19" s="2">
        <v>3080.68</v>
      </c>
      <c r="D19" s="2">
        <v>-3080.68</v>
      </c>
      <c r="E19" s="2">
        <v>0</v>
      </c>
      <c r="F19" s="2">
        <v>1000</v>
      </c>
    </row>
    <row r="20" spans="1:6" x14ac:dyDescent="0.25">
      <c r="A20" s="1" t="s">
        <v>30</v>
      </c>
      <c r="B20" s="1" t="s">
        <v>27</v>
      </c>
      <c r="C20" s="2">
        <v>3080.68</v>
      </c>
      <c r="D20" s="2">
        <v>-3080.68</v>
      </c>
      <c r="E20" s="2">
        <v>0</v>
      </c>
      <c r="F20" s="2">
        <v>1000</v>
      </c>
    </row>
    <row r="21" spans="1:6" x14ac:dyDescent="0.25">
      <c r="A21" s="1">
        <v>444400000358</v>
      </c>
      <c r="B21" s="1" t="s">
        <v>31</v>
      </c>
      <c r="C21" s="2">
        <v>87561.79</v>
      </c>
      <c r="D21" s="2">
        <v>-32836.79</v>
      </c>
      <c r="E21" s="2">
        <v>54725</v>
      </c>
      <c r="F21" s="2">
        <v>54725</v>
      </c>
    </row>
    <row r="22" spans="1:6" x14ac:dyDescent="0.25">
      <c r="A22" s="1" t="s">
        <v>32</v>
      </c>
      <c r="B22" s="1" t="s">
        <v>33</v>
      </c>
      <c r="C22" s="2">
        <v>3151.18</v>
      </c>
      <c r="D22" s="2">
        <v>-3151.18</v>
      </c>
      <c r="E22" s="2">
        <v>0</v>
      </c>
      <c r="F22" s="2">
        <v>1000</v>
      </c>
    </row>
    <row r="23" spans="1:6" x14ac:dyDescent="0.25">
      <c r="A23" s="1" t="s">
        <v>34</v>
      </c>
      <c r="B23" s="1" t="s">
        <v>33</v>
      </c>
      <c r="C23" s="2">
        <v>3151.18</v>
      </c>
      <c r="D23" s="2">
        <v>-3151.18</v>
      </c>
      <c r="E23" s="2">
        <v>0</v>
      </c>
      <c r="F23" s="2">
        <v>1000</v>
      </c>
    </row>
    <row r="24" spans="1:6" x14ac:dyDescent="0.25">
      <c r="A24" s="1" t="s">
        <v>35</v>
      </c>
      <c r="B24" s="1" t="s">
        <v>33</v>
      </c>
      <c r="C24" s="2">
        <v>3151.18</v>
      </c>
      <c r="D24" s="2">
        <v>-3151.18</v>
      </c>
      <c r="E24" s="2">
        <v>0</v>
      </c>
      <c r="F24" s="2">
        <v>1000</v>
      </c>
    </row>
    <row r="25" spans="1:6" x14ac:dyDescent="0.25">
      <c r="A25" s="1" t="s">
        <v>36</v>
      </c>
      <c r="B25" s="1" t="s">
        <v>37</v>
      </c>
      <c r="C25" s="2">
        <v>4867.07</v>
      </c>
      <c r="D25" s="2">
        <v>-1705.07</v>
      </c>
      <c r="E25" s="2">
        <v>3162</v>
      </c>
      <c r="F25" s="2">
        <v>3162</v>
      </c>
    </row>
    <row r="26" spans="1:6" x14ac:dyDescent="0.25">
      <c r="A26" s="1" t="s">
        <v>38</v>
      </c>
      <c r="B26" s="1" t="s">
        <v>37</v>
      </c>
      <c r="C26" s="2">
        <v>4867.07</v>
      </c>
      <c r="D26" s="2">
        <v>-1705.07</v>
      </c>
      <c r="E26" s="2">
        <v>3162</v>
      </c>
      <c r="F26" s="2">
        <v>3162</v>
      </c>
    </row>
    <row r="27" spans="1:6" x14ac:dyDescent="0.25">
      <c r="A27" s="1" t="s">
        <v>39</v>
      </c>
      <c r="B27" s="1" t="s">
        <v>40</v>
      </c>
      <c r="C27" s="2">
        <v>3874.06</v>
      </c>
      <c r="D27" s="2">
        <v>-1293.06</v>
      </c>
      <c r="E27" s="2">
        <v>2581</v>
      </c>
      <c r="F27" s="2">
        <v>2581</v>
      </c>
    </row>
    <row r="28" spans="1:6" x14ac:dyDescent="0.25">
      <c r="A28" s="1" t="s">
        <v>41</v>
      </c>
      <c r="B28" s="1" t="s">
        <v>42</v>
      </c>
      <c r="C28" s="2">
        <v>7435.5</v>
      </c>
      <c r="D28" s="2">
        <v>-2273.5</v>
      </c>
      <c r="E28" s="2">
        <v>5162</v>
      </c>
      <c r="F28" s="2">
        <v>5162</v>
      </c>
    </row>
    <row r="29" spans="1:6" x14ac:dyDescent="0.25">
      <c r="A29" s="1" t="s">
        <v>43</v>
      </c>
      <c r="B29" s="1" t="s">
        <v>44</v>
      </c>
      <c r="C29" s="2">
        <v>4679</v>
      </c>
      <c r="D29" s="2">
        <v>-936</v>
      </c>
      <c r="E29" s="2">
        <v>3743</v>
      </c>
      <c r="F29" s="2">
        <v>3743</v>
      </c>
    </row>
    <row r="30" spans="1:6" x14ac:dyDescent="0.25">
      <c r="A30" s="1" t="s">
        <v>45</v>
      </c>
      <c r="B30" s="1" t="s">
        <v>46</v>
      </c>
      <c r="C30" s="2">
        <v>2664.59</v>
      </c>
      <c r="D30" s="2">
        <v>-2664.59</v>
      </c>
      <c r="E30" s="2">
        <v>0</v>
      </c>
      <c r="F30" s="2">
        <v>1000</v>
      </c>
    </row>
    <row r="31" spans="1:6" x14ac:dyDescent="0.25">
      <c r="A31" s="1" t="s">
        <v>47</v>
      </c>
      <c r="B31" s="1" t="s">
        <v>48</v>
      </c>
      <c r="C31" s="2">
        <v>5085.42</v>
      </c>
      <c r="D31" s="2">
        <v>-382.42</v>
      </c>
      <c r="E31" s="2">
        <v>4703</v>
      </c>
      <c r="F31" s="2">
        <v>4703</v>
      </c>
    </row>
    <row r="32" spans="1:6" x14ac:dyDescent="0.25">
      <c r="A32" s="1" t="s">
        <v>49</v>
      </c>
      <c r="B32" s="1" t="s">
        <v>50</v>
      </c>
      <c r="C32" s="2">
        <v>86163.5</v>
      </c>
      <c r="D32" s="2">
        <v>-6463.5</v>
      </c>
      <c r="E32" s="2">
        <v>79700</v>
      </c>
      <c r="F32" s="2">
        <v>79700</v>
      </c>
    </row>
    <row r="33" spans="1:10" x14ac:dyDescent="0.25">
      <c r="A33" s="1" t="s">
        <v>51</v>
      </c>
      <c r="B33" s="1" t="s">
        <v>52</v>
      </c>
      <c r="C33" s="2">
        <v>4366.5</v>
      </c>
      <c r="D33" s="2">
        <v>-328.5</v>
      </c>
      <c r="E33" s="2">
        <v>4038</v>
      </c>
      <c r="F33" s="2">
        <v>4038</v>
      </c>
    </row>
    <row r="34" spans="1:10" x14ac:dyDescent="0.25">
      <c r="A34" s="1">
        <v>444400000418</v>
      </c>
      <c r="B34" s="1" t="s">
        <v>53</v>
      </c>
      <c r="C34" s="2">
        <v>11498</v>
      </c>
      <c r="D34" s="2">
        <v>-575</v>
      </c>
      <c r="E34" s="2">
        <v>10923</v>
      </c>
      <c r="F34" s="2">
        <v>10923</v>
      </c>
    </row>
    <row r="35" spans="1:10" x14ac:dyDescent="0.25">
      <c r="A35" s="1" t="s">
        <v>54</v>
      </c>
      <c r="B35" s="1" t="s">
        <v>55</v>
      </c>
      <c r="C35" s="2">
        <v>4469.91</v>
      </c>
      <c r="D35" s="2">
        <v>-4469.91</v>
      </c>
      <c r="E35" s="2">
        <v>0</v>
      </c>
      <c r="F35" s="2">
        <v>1000</v>
      </c>
    </row>
    <row r="36" spans="1:10" x14ac:dyDescent="0.25">
      <c r="A36" s="1" t="s">
        <v>56</v>
      </c>
      <c r="B36" s="1" t="s">
        <v>55</v>
      </c>
      <c r="C36" s="2">
        <v>4469.92</v>
      </c>
      <c r="D36" s="2">
        <v>-4469.92</v>
      </c>
      <c r="E36" s="2">
        <v>0</v>
      </c>
      <c r="F36" s="2">
        <v>1000</v>
      </c>
    </row>
    <row r="37" spans="1:10" x14ac:dyDescent="0.25">
      <c r="A37" s="1" t="s">
        <v>57</v>
      </c>
      <c r="B37" s="1" t="s">
        <v>55</v>
      </c>
      <c r="C37" s="2">
        <v>4469.92</v>
      </c>
      <c r="D37" s="2">
        <v>-4469.92</v>
      </c>
      <c r="E37" s="2">
        <v>0</v>
      </c>
      <c r="F37" s="2">
        <v>1000</v>
      </c>
    </row>
    <row r="38" spans="1:10" x14ac:dyDescent="0.25">
      <c r="A38" s="1" t="s">
        <v>58</v>
      </c>
      <c r="B38" s="1" t="s">
        <v>55</v>
      </c>
      <c r="C38" s="2">
        <v>4469.91</v>
      </c>
      <c r="D38" s="2">
        <v>-4469.91</v>
      </c>
      <c r="E38" s="2">
        <v>0</v>
      </c>
      <c r="F38" s="2">
        <v>1000</v>
      </c>
    </row>
    <row r="39" spans="1:10" x14ac:dyDescent="0.25">
      <c r="A39" s="1" t="s">
        <v>59</v>
      </c>
      <c r="B39" s="1" t="s">
        <v>60</v>
      </c>
      <c r="C39" s="2">
        <v>4899.6000000000004</v>
      </c>
      <c r="D39" s="2">
        <v>-122.6</v>
      </c>
      <c r="E39" s="2">
        <v>4777</v>
      </c>
      <c r="F39" s="2">
        <v>4777</v>
      </c>
    </row>
    <row r="40" spans="1:10" x14ac:dyDescent="0.25">
      <c r="A40" s="1" t="s">
        <v>61</v>
      </c>
      <c r="B40" s="1" t="s">
        <v>62</v>
      </c>
      <c r="C40" s="2">
        <v>16476.72</v>
      </c>
      <c r="D40" s="2">
        <v>-16476.72</v>
      </c>
      <c r="E40" s="2">
        <v>0</v>
      </c>
      <c r="F40" s="2">
        <v>1000</v>
      </c>
    </row>
    <row r="41" spans="1:10" x14ac:dyDescent="0.25">
      <c r="A41" s="1" t="s">
        <v>63</v>
      </c>
      <c r="B41" s="1" t="s">
        <v>64</v>
      </c>
      <c r="C41" s="2">
        <v>3558</v>
      </c>
      <c r="D41" s="2">
        <v>-3558</v>
      </c>
      <c r="E41" s="2">
        <v>0</v>
      </c>
      <c r="F41" s="2">
        <v>1000</v>
      </c>
    </row>
    <row r="42" spans="1:10" x14ac:dyDescent="0.25">
      <c r="A42" s="1" t="s">
        <v>65</v>
      </c>
      <c r="B42" s="1" t="s">
        <v>66</v>
      </c>
      <c r="C42" s="2">
        <v>6851.02</v>
      </c>
      <c r="D42" s="2">
        <v>-1029.02</v>
      </c>
      <c r="E42" s="2">
        <v>5822</v>
      </c>
      <c r="F42" s="2">
        <v>5822</v>
      </c>
    </row>
    <row r="43" spans="1:10" x14ac:dyDescent="0.25">
      <c r="A43" s="1" t="s">
        <v>67</v>
      </c>
      <c r="B43" s="1" t="s">
        <v>68</v>
      </c>
      <c r="C43" s="2">
        <v>4233</v>
      </c>
      <c r="D43" s="2">
        <v>-495</v>
      </c>
      <c r="E43" s="2">
        <v>3738</v>
      </c>
      <c r="F43" s="2">
        <v>3738</v>
      </c>
    </row>
    <row r="44" spans="1:10" x14ac:dyDescent="0.25">
      <c r="A44" s="1">
        <v>454300000072</v>
      </c>
      <c r="B44" s="1" t="s">
        <v>69</v>
      </c>
      <c r="C44" s="2">
        <v>71579.7</v>
      </c>
      <c r="D44" s="2">
        <v>-5965.7</v>
      </c>
      <c r="E44" s="2">
        <v>65614</v>
      </c>
      <c r="F44" s="2">
        <v>65614</v>
      </c>
      <c r="G44" s="14">
        <f>SUM(F7:F44)</f>
        <v>301682</v>
      </c>
      <c r="H44" s="6">
        <f>G44*2%</f>
        <v>6033.64</v>
      </c>
    </row>
    <row r="45" spans="1:10" x14ac:dyDescent="0.25">
      <c r="B45" s="4" t="s">
        <v>74</v>
      </c>
      <c r="C45" s="5">
        <f t="shared" ref="C45:H45" si="0">SUM(C2:C44)</f>
        <v>750284.45000000007</v>
      </c>
      <c r="D45" s="5">
        <f t="shared" si="0"/>
        <v>-312697.63999999996</v>
      </c>
      <c r="E45" s="5">
        <f t="shared" si="0"/>
        <v>437586.81</v>
      </c>
      <c r="F45" s="5">
        <f t="shared" si="0"/>
        <v>457305.81</v>
      </c>
      <c r="G45" s="15">
        <f t="shared" si="0"/>
        <v>596387.62</v>
      </c>
      <c r="H45" s="15">
        <f t="shared" si="0"/>
        <v>7589.8780999999999</v>
      </c>
      <c r="I45" s="9">
        <v>16542</v>
      </c>
      <c r="J45" t="s">
        <v>75</v>
      </c>
    </row>
    <row r="46" spans="1:10" x14ac:dyDescent="0.25">
      <c r="F46" s="6"/>
      <c r="I46" s="9">
        <v>139081.81</v>
      </c>
      <c r="J46" t="s">
        <v>76</v>
      </c>
    </row>
    <row r="47" spans="1:10" x14ac:dyDescent="0.25">
      <c r="I47" s="9">
        <v>301682</v>
      </c>
      <c r="J47" t="s">
        <v>77</v>
      </c>
    </row>
    <row r="48" spans="1:10" x14ac:dyDescent="0.25">
      <c r="C48" s="14">
        <f>SUM(C5:C44)</f>
        <v>523182.84999999992</v>
      </c>
      <c r="D48" s="14">
        <f>SUM(D5:D44)</f>
        <v>-224677.85000000003</v>
      </c>
      <c r="E48" s="6">
        <f>C48+D48</f>
        <v>298504.99999999988</v>
      </c>
      <c r="F48" s="14">
        <f>SUM(E5:E44)</f>
        <v>298505</v>
      </c>
      <c r="I48" s="10">
        <f>SUM(I45:I47)</f>
        <v>457305.81</v>
      </c>
    </row>
    <row r="49" spans="2:12" x14ac:dyDescent="0.25">
      <c r="E49" s="6">
        <f>E45+D45</f>
        <v>124889.17000000004</v>
      </c>
      <c r="F49" s="6"/>
      <c r="I49" s="9">
        <v>490000</v>
      </c>
    </row>
    <row r="50" spans="2:12" x14ac:dyDescent="0.25">
      <c r="E50" s="6">
        <f>E49+E45</f>
        <v>562475.98</v>
      </c>
      <c r="I50" s="10">
        <f>I49-I48</f>
        <v>32694.190000000002</v>
      </c>
      <c r="J50" t="s">
        <v>78</v>
      </c>
    </row>
    <row r="55" spans="2:12" x14ac:dyDescent="0.25">
      <c r="B55">
        <v>7980</v>
      </c>
      <c r="H55" t="s">
        <v>80</v>
      </c>
    </row>
    <row r="56" spans="2:12" x14ac:dyDescent="0.25">
      <c r="B56" t="s">
        <v>79</v>
      </c>
      <c r="C56" t="s">
        <v>81</v>
      </c>
      <c r="D56" t="s">
        <v>82</v>
      </c>
      <c r="H56" s="9">
        <v>490000</v>
      </c>
      <c r="I56" s="9"/>
      <c r="J56" s="9"/>
      <c r="K56" s="9"/>
    </row>
    <row r="57" spans="2:12" x14ac:dyDescent="0.25">
      <c r="H57" s="17">
        <v>437586.81</v>
      </c>
      <c r="I57" s="9"/>
      <c r="J57" s="9"/>
      <c r="K57" s="9"/>
    </row>
    <row r="58" spans="2:12" x14ac:dyDescent="0.25">
      <c r="B58" s="16" t="s">
        <v>84</v>
      </c>
      <c r="C58" s="16" t="s">
        <v>81</v>
      </c>
      <c r="D58" s="16" t="s">
        <v>83</v>
      </c>
      <c r="E58" s="16"/>
      <c r="F58" s="16"/>
      <c r="H58" s="9"/>
      <c r="I58" s="13"/>
      <c r="J58" s="9"/>
      <c r="K58" s="9"/>
    </row>
    <row r="59" spans="2:12" x14ac:dyDescent="0.25">
      <c r="H59" s="9"/>
      <c r="I59" s="13"/>
      <c r="J59" s="9"/>
      <c r="K59" s="9"/>
    </row>
    <row r="60" spans="2:12" x14ac:dyDescent="0.25">
      <c r="B60" s="12" t="s">
        <v>104</v>
      </c>
      <c r="C60" s="12" t="s">
        <v>86</v>
      </c>
      <c r="D60" s="12" t="s">
        <v>103</v>
      </c>
      <c r="H60" s="11">
        <v>523182.85</v>
      </c>
      <c r="I60" s="13"/>
      <c r="J60" s="9"/>
      <c r="K60" s="9"/>
    </row>
    <row r="61" spans="2:12" x14ac:dyDescent="0.25">
      <c r="B61" s="12" t="s">
        <v>106</v>
      </c>
      <c r="C61" s="12" t="s">
        <v>102</v>
      </c>
      <c r="D61" s="12" t="s">
        <v>103</v>
      </c>
      <c r="H61" s="11">
        <f>-224677.85</f>
        <v>-224677.85</v>
      </c>
      <c r="I61" s="13"/>
      <c r="J61" s="9"/>
      <c r="K61" s="9"/>
    </row>
    <row r="62" spans="2:12" x14ac:dyDescent="0.25">
      <c r="B62" s="12" t="s">
        <v>108</v>
      </c>
      <c r="C62" s="12" t="s">
        <v>107</v>
      </c>
      <c r="D62" s="12" t="s">
        <v>105</v>
      </c>
      <c r="H62" s="11">
        <v>139081.81</v>
      </c>
      <c r="I62" s="13"/>
      <c r="J62" s="9"/>
      <c r="K62" s="9"/>
    </row>
    <row r="63" spans="2:12" x14ac:dyDescent="0.25">
      <c r="H63" s="9"/>
      <c r="I63" s="9"/>
      <c r="J63" s="9"/>
      <c r="K63" s="9"/>
    </row>
    <row r="64" spans="2:12" x14ac:dyDescent="0.25">
      <c r="B64" t="s">
        <v>89</v>
      </c>
      <c r="C64" t="s">
        <v>86</v>
      </c>
      <c r="D64" t="s">
        <v>85</v>
      </c>
      <c r="H64" s="9"/>
      <c r="I64" s="9"/>
      <c r="J64" s="9"/>
      <c r="K64" s="9"/>
      <c r="L64" s="9"/>
    </row>
    <row r="65" spans="2:12" x14ac:dyDescent="0.25">
      <c r="H65" s="9"/>
      <c r="I65" s="9"/>
      <c r="J65" s="9"/>
      <c r="K65" s="9"/>
    </row>
    <row r="66" spans="2:12" x14ac:dyDescent="0.25">
      <c r="B66" s="16" t="s">
        <v>87</v>
      </c>
      <c r="H66" s="9"/>
      <c r="I66" s="9"/>
      <c r="J66" s="9"/>
      <c r="K66" s="9"/>
      <c r="L66" s="9"/>
    </row>
    <row r="67" spans="2:12" x14ac:dyDescent="0.25">
      <c r="B67" s="17">
        <v>437586.81</v>
      </c>
      <c r="C67" t="s">
        <v>88</v>
      </c>
      <c r="D67" t="s">
        <v>85</v>
      </c>
      <c r="I67" s="17">
        <v>437586.81</v>
      </c>
      <c r="J67" s="9"/>
      <c r="K67" s="9"/>
      <c r="L67" s="9"/>
    </row>
    <row r="68" spans="2:12" x14ac:dyDescent="0.25">
      <c r="H68" s="9"/>
      <c r="I68" s="9"/>
      <c r="J68" s="9"/>
      <c r="K68" s="9"/>
    </row>
    <row r="69" spans="2:12" x14ac:dyDescent="0.25">
      <c r="H69" s="9"/>
      <c r="I69" s="9"/>
      <c r="J69" s="9"/>
      <c r="K69" s="9"/>
    </row>
    <row r="70" spans="2:12" x14ac:dyDescent="0.25">
      <c r="H70" s="9"/>
      <c r="I70" s="9"/>
      <c r="J70" s="9"/>
      <c r="K70" s="9"/>
    </row>
    <row r="71" spans="2:12" x14ac:dyDescent="0.25">
      <c r="H71" s="9"/>
      <c r="I71" s="9"/>
      <c r="J71" s="9"/>
      <c r="K71" s="9"/>
    </row>
    <row r="72" spans="2:12" x14ac:dyDescent="0.25">
      <c r="B72">
        <v>7982</v>
      </c>
      <c r="H72" s="9"/>
      <c r="I72" s="9"/>
      <c r="J72" s="9"/>
      <c r="K72" s="9"/>
    </row>
    <row r="73" spans="2:12" x14ac:dyDescent="0.25">
      <c r="B73" t="s">
        <v>79</v>
      </c>
      <c r="C73" t="s">
        <v>88</v>
      </c>
      <c r="D73" t="s">
        <v>85</v>
      </c>
      <c r="F73" s="9">
        <v>490000</v>
      </c>
      <c r="G73" s="9"/>
      <c r="H73" s="9"/>
    </row>
    <row r="74" spans="2:12" x14ac:dyDescent="0.25">
      <c r="F74" s="9"/>
      <c r="G74" s="9"/>
      <c r="H74" s="9"/>
    </row>
    <row r="75" spans="2:12" x14ac:dyDescent="0.25">
      <c r="B75" t="s">
        <v>90</v>
      </c>
      <c r="C75" t="s">
        <v>91</v>
      </c>
      <c r="D75" t="s">
        <v>92</v>
      </c>
      <c r="F75" s="9">
        <v>437586.81</v>
      </c>
      <c r="G75" s="9">
        <v>457305.81</v>
      </c>
      <c r="H75" s="9"/>
      <c r="J75" s="9"/>
    </row>
    <row r="76" spans="2:12" x14ac:dyDescent="0.25">
      <c r="F76" s="9"/>
      <c r="G76" s="9"/>
      <c r="H76" s="9"/>
    </row>
    <row r="77" spans="2:12" x14ac:dyDescent="0.25">
      <c r="B77" s="12" t="s">
        <v>93</v>
      </c>
      <c r="F77" s="9"/>
      <c r="G77" s="9"/>
      <c r="H77" s="9"/>
    </row>
    <row r="78" spans="2:12" x14ac:dyDescent="0.25">
      <c r="F78" s="9"/>
      <c r="G78" s="9"/>
      <c r="H78" s="9"/>
    </row>
    <row r="79" spans="2:12" x14ac:dyDescent="0.25">
      <c r="F79" s="9"/>
      <c r="G79" s="9"/>
      <c r="H79" s="9"/>
    </row>
    <row r="80" spans="2:12" x14ac:dyDescent="0.25">
      <c r="F80" s="9"/>
      <c r="G80" s="9"/>
      <c r="H80" s="9"/>
    </row>
    <row r="81" spans="6:17" x14ac:dyDescent="0.25">
      <c r="F81" s="9"/>
      <c r="G81" s="9"/>
      <c r="H81" s="9"/>
    </row>
    <row r="82" spans="6:17" x14ac:dyDescent="0.25">
      <c r="F82" s="9"/>
      <c r="G82" s="9"/>
      <c r="H82" s="9"/>
    </row>
    <row r="85" spans="6:17" x14ac:dyDescent="0.25">
      <c r="H85" t="s">
        <v>95</v>
      </c>
      <c r="K85" t="s">
        <v>94</v>
      </c>
      <c r="O85" t="s">
        <v>100</v>
      </c>
      <c r="Q85" t="s">
        <v>101</v>
      </c>
    </row>
    <row r="86" spans="6:17" x14ac:dyDescent="0.25">
      <c r="H86" t="s">
        <v>96</v>
      </c>
      <c r="I86" t="s">
        <v>97</v>
      </c>
      <c r="K86" t="s">
        <v>99</v>
      </c>
      <c r="L86" t="s">
        <v>98</v>
      </c>
    </row>
    <row r="87" spans="6:17" x14ac:dyDescent="0.25">
      <c r="H87" s="9"/>
      <c r="I87" s="9">
        <v>490000</v>
      </c>
      <c r="J87" s="9"/>
      <c r="K87" s="9">
        <v>490000</v>
      </c>
      <c r="L87" s="9"/>
      <c r="M87" s="9"/>
      <c r="N87" s="9"/>
      <c r="O87" s="9">
        <v>457305.81</v>
      </c>
      <c r="P87" s="9"/>
      <c r="Q87">
        <v>32694.19</v>
      </c>
    </row>
    <row r="88" spans="6:17" x14ac:dyDescent="0.25">
      <c r="H88" s="9"/>
      <c r="I88" s="9"/>
      <c r="J88" s="9"/>
      <c r="K88" s="9"/>
      <c r="L88" s="9">
        <v>457305.81</v>
      </c>
      <c r="M88" s="9"/>
      <c r="N88" s="9"/>
      <c r="O88" s="9"/>
      <c r="P88" s="9"/>
    </row>
    <row r="89" spans="6:17" x14ac:dyDescent="0.25">
      <c r="H89" s="9"/>
      <c r="I89" s="9"/>
      <c r="J89" s="9"/>
      <c r="K89" s="9"/>
      <c r="L89" s="9"/>
      <c r="M89" s="9"/>
      <c r="N89" s="9"/>
      <c r="O89" s="9"/>
      <c r="P89" s="9"/>
    </row>
    <row r="90" spans="6:17" x14ac:dyDescent="0.25">
      <c r="H90" s="9"/>
      <c r="I90" s="9"/>
      <c r="J90" s="9"/>
      <c r="K90" s="9"/>
      <c r="L90" s="9">
        <f>K87-L88</f>
        <v>32694.190000000002</v>
      </c>
      <c r="M90" s="9"/>
      <c r="N90" s="9"/>
      <c r="O90" s="9"/>
      <c r="P90" s="9"/>
    </row>
    <row r="91" spans="6:17" x14ac:dyDescent="0.25">
      <c r="H91" s="9"/>
      <c r="I91" s="9"/>
      <c r="J91" s="9"/>
      <c r="K91" s="9"/>
      <c r="L91" s="9"/>
      <c r="M91" s="9"/>
      <c r="N91" s="9"/>
      <c r="O91" s="9"/>
      <c r="P91" s="9"/>
    </row>
    <row r="92" spans="6:17" x14ac:dyDescent="0.25">
      <c r="H92" s="9"/>
      <c r="I92" s="9"/>
      <c r="J92" s="9"/>
      <c r="K92" s="9">
        <f>SUM(K87:K91)</f>
        <v>490000</v>
      </c>
      <c r="L92" s="9">
        <f>SUM(L87:L91)</f>
        <v>490000</v>
      </c>
      <c r="M92" s="9"/>
      <c r="N92" s="9"/>
      <c r="O92" s="9"/>
      <c r="P92" s="9"/>
    </row>
    <row r="93" spans="6:17" x14ac:dyDescent="0.25">
      <c r="H93" s="9"/>
      <c r="I93" s="9"/>
      <c r="J93" s="9"/>
      <c r="K93" s="9"/>
      <c r="L93" s="9"/>
      <c r="M93" s="9"/>
      <c r="N93" s="9"/>
      <c r="O93" s="9"/>
      <c r="P93" s="9"/>
    </row>
    <row r="94" spans="6:17" x14ac:dyDescent="0.25">
      <c r="H94" s="9"/>
      <c r="I94" s="9"/>
      <c r="J94" s="9"/>
      <c r="K94" s="9"/>
      <c r="L94" s="9"/>
      <c r="M94" s="9"/>
      <c r="N94" s="9"/>
      <c r="O94" s="9"/>
      <c r="P94" s="9"/>
    </row>
    <row r="95" spans="6:17" x14ac:dyDescent="0.25">
      <c r="H95" s="9"/>
      <c r="I95" s="9"/>
      <c r="J95" s="9"/>
      <c r="K95" s="9"/>
      <c r="L95" s="9"/>
      <c r="M95" s="9"/>
      <c r="N95" s="9"/>
      <c r="O95" s="9"/>
      <c r="P95" s="9"/>
    </row>
    <row r="96" spans="6:17" x14ac:dyDescent="0.25">
      <c r="H96" s="9"/>
      <c r="I96" s="9"/>
      <c r="J96" s="9"/>
      <c r="K96" s="9"/>
      <c r="L96" s="9"/>
      <c r="M96" s="9"/>
      <c r="N96" s="9"/>
      <c r="O96" s="9"/>
      <c r="P96" s="9"/>
    </row>
    <row r="97" spans="8:16" x14ac:dyDescent="0.25">
      <c r="H97" s="9"/>
      <c r="I97" s="9"/>
      <c r="J97" s="9"/>
      <c r="K97" s="9"/>
      <c r="L97" s="9"/>
      <c r="M97" s="9"/>
      <c r="N97" s="9"/>
      <c r="O97" s="9"/>
      <c r="P97" s="9"/>
    </row>
    <row r="98" spans="8:16" x14ac:dyDescent="0.25">
      <c r="H98" s="9"/>
      <c r="I98" s="9"/>
      <c r="J98" s="9"/>
      <c r="K98" s="9"/>
      <c r="L98" s="9"/>
      <c r="M98" s="9"/>
      <c r="N98" s="9"/>
      <c r="O98" s="9"/>
      <c r="P98" s="9"/>
    </row>
    <row r="99" spans="8:16" x14ac:dyDescent="0.25">
      <c r="H99" s="9"/>
      <c r="I99" s="9"/>
      <c r="J99" s="9"/>
      <c r="K99" s="9"/>
      <c r="L99" s="9"/>
      <c r="M99" s="9"/>
      <c r="N99" s="9"/>
      <c r="O99" s="9"/>
      <c r="P99" s="9"/>
    </row>
    <row r="100" spans="8:16" x14ac:dyDescent="0.25">
      <c r="H100" s="9"/>
      <c r="I100" s="9"/>
      <c r="J100" s="9"/>
      <c r="K100" s="9"/>
      <c r="L100" s="9"/>
      <c r="M100" s="9"/>
      <c r="N100" s="9"/>
      <c r="O100" s="9"/>
      <c r="P100" s="9"/>
    </row>
    <row r="101" spans="8:16" x14ac:dyDescent="0.25">
      <c r="H101" s="9"/>
      <c r="I101" s="9"/>
      <c r="J101" s="9"/>
      <c r="K101" s="9"/>
      <c r="L101" s="9"/>
      <c r="M101" s="9"/>
      <c r="N101" s="9"/>
      <c r="O101" s="9"/>
      <c r="P101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D005B-659A-48EF-9355-01F46499C297}">
  <dimension ref="A1"/>
  <sheetViews>
    <sheetView workbookViewId="0">
      <selection activeCell="M156" sqref="M15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4A68-F572-4E3B-A827-DE6ABE124CCD}">
  <dimension ref="A1"/>
  <sheetViews>
    <sheetView topLeftCell="A336" workbookViewId="0">
      <selection activeCell="L349" sqref="L34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4C523-DF41-433C-81E0-C3316ADB006D}">
  <dimension ref="A1"/>
  <sheetViews>
    <sheetView topLeftCell="A52" workbookViewId="0">
      <selection activeCell="M67" sqref="M67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7D15167D-C3AE-4F38-89BB-914F639F6888}"/>
</file>

<file path=customXml/itemProps2.xml><?xml version="1.0" encoding="utf-8"?>
<ds:datastoreItem xmlns:ds="http://schemas.openxmlformats.org/officeDocument/2006/customXml" ds:itemID="{D27489F7-45F5-454E-B981-3FEA7C381D08}"/>
</file>

<file path=customXml/itemProps3.xml><?xml version="1.0" encoding="utf-8"?>
<ds:datastoreItem xmlns:ds="http://schemas.openxmlformats.org/officeDocument/2006/customXml" ds:itemID="{D61B5BED-CE8C-4645-B887-3C6A37EB479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Arkusz2</vt:lpstr>
      <vt:lpstr>Arkusz4</vt:lpstr>
      <vt:lpstr>Arkusz3</vt:lpstr>
    </vt:vector>
  </TitlesOfParts>
  <Company>Rhenus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Hajduk, Grzegorz</dc:creator>
  <cp:lastModifiedBy>Czerwonka, Monika</cp:lastModifiedBy>
  <dcterms:created xsi:type="dcterms:W3CDTF">2024-03-22T09:24:11Z</dcterms:created>
  <dcterms:modified xsi:type="dcterms:W3CDTF">2024-04-16T05:55:14Z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