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ZCP_DIGI_01_07_2025/"/>
    </mc:Choice>
  </mc:AlternateContent>
  <xr:revisionPtr revIDLastSave="402" documentId="8_{7238CE5E-9827-4AB0-87A9-0FB2AD5AE889}" xr6:coauthVersionLast="47" xr6:coauthVersionMax="47" xr10:uidLastSave="{9D0D688B-DB6D-4FEB-819A-080BFC8D91EE}"/>
  <bookViews>
    <workbookView xWindow="-22890" yWindow="2265" windowWidth="21600" windowHeight="11175" xr2:uid="{A1E8D482-862D-425D-98AE-42CA6866369B}"/>
  </bookViews>
  <sheets>
    <sheet name="kalkulacja pcc" sheetId="5" r:id="rId1"/>
    <sheet name="zestawienie aktywów umowa ZCP" sheetId="1" r:id="rId2"/>
    <sheet name="7980" sheetId="4" r:id="rId3"/>
    <sheet name="7982" sheetId="2" r:id="rId4"/>
  </sheets>
  <definedNames>
    <definedName name="_xlnm._FilterDatabase" localSheetId="0" hidden="1">'kalkulacja pcc'!$A$1:$J$73</definedName>
    <definedName name="_xlnm._FilterDatabase" localSheetId="1" hidden="1">'zestawienie aktywów umowa ZCP'!$A$1:$J$73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G15" i="2"/>
  <c r="G14" i="2"/>
  <c r="G12" i="2" l="1"/>
  <c r="G10" i="2"/>
  <c r="G5" i="2"/>
  <c r="G10" i="4" l="1"/>
  <c r="S31" i="4"/>
  <c r="R33" i="4"/>
  <c r="S33" i="4" s="1"/>
  <c r="K74" i="5" l="1"/>
  <c r="L67" i="5"/>
  <c r="L66" i="5"/>
  <c r="L64" i="5"/>
  <c r="L63" i="5"/>
  <c r="L57" i="5"/>
  <c r="L56" i="5"/>
  <c r="L55" i="5"/>
  <c r="L54" i="5"/>
  <c r="L53" i="5"/>
  <c r="L52" i="5"/>
  <c r="L51" i="5"/>
  <c r="L50" i="5"/>
  <c r="L49" i="5"/>
  <c r="L48" i="5"/>
  <c r="L47" i="5"/>
  <c r="L46" i="5"/>
  <c r="L44" i="5"/>
  <c r="L43" i="5"/>
  <c r="L42" i="5"/>
  <c r="L41" i="5"/>
  <c r="L40" i="5"/>
  <c r="L39" i="5"/>
  <c r="L38" i="5"/>
  <c r="L37" i="5"/>
  <c r="L36" i="5"/>
  <c r="L35" i="5"/>
  <c r="L34" i="5"/>
  <c r="L33" i="5"/>
  <c r="L31" i="5"/>
  <c r="L29" i="5"/>
  <c r="L28" i="5"/>
  <c r="L27" i="5"/>
  <c r="L26" i="5"/>
  <c r="L25" i="5"/>
  <c r="L24" i="5"/>
  <c r="L23" i="5"/>
  <c r="L21" i="5"/>
  <c r="L19" i="5"/>
  <c r="L20" i="5"/>
  <c r="L18" i="5"/>
  <c r="L13" i="5"/>
  <c r="L12" i="5"/>
  <c r="L74" i="5" l="1"/>
  <c r="J74" i="5" l="1"/>
  <c r="K94" i="5" l="1"/>
  <c r="K89" i="5"/>
  <c r="I89" i="5"/>
  <c r="I88" i="5"/>
  <c r="I82" i="5"/>
  <c r="I87" i="5" s="1"/>
  <c r="I74" i="5"/>
  <c r="F74" i="5"/>
  <c r="E74" i="5"/>
  <c r="D74" i="5"/>
  <c r="I73" i="5"/>
  <c r="I85" i="5" s="1"/>
  <c r="I91" i="1"/>
  <c r="H88" i="1"/>
  <c r="I87" i="1"/>
  <c r="I89" i="1"/>
  <c r="I88" i="1"/>
  <c r="I74" i="1"/>
  <c r="E74" i="1"/>
  <c r="F74" i="1"/>
  <c r="D74" i="1"/>
  <c r="I73" i="1"/>
  <c r="I85" i="1" s="1"/>
  <c r="I82" i="1"/>
  <c r="I91" i="5" l="1"/>
  <c r="H88" i="5"/>
  <c r="K88" i="5" s="1"/>
  <c r="K90" i="5" s="1"/>
</calcChain>
</file>

<file path=xl/sharedStrings.xml><?xml version="1.0" encoding="utf-8"?>
<sst xmlns="http://schemas.openxmlformats.org/spreadsheetml/2006/main" count="558" uniqueCount="180">
  <si>
    <t>Składnik aktyw. trw.</t>
  </si>
  <si>
    <t>Data aktywowania</t>
  </si>
  <si>
    <t>Oznaczenie</t>
  </si>
  <si>
    <t xml:space="preserve">      WartPocz</t>
  </si>
  <si>
    <t>Waluta</t>
  </si>
  <si>
    <t>Wartość śr. Trwałych</t>
  </si>
  <si>
    <t>101000000000</t>
  </si>
  <si>
    <t>ZNAK TOWAROWY AIMATIC AUTOMATION EXCELLENCE</t>
  </si>
  <si>
    <t>PLN</t>
  </si>
  <si>
    <t>Grupa aktywów trw. 1010 Koncesje</t>
  </si>
  <si>
    <t/>
  </si>
  <si>
    <t>Przychód: Wartość początkowa 1000 Koncesje (WP)</t>
  </si>
  <si>
    <t>Pozycja bilansowa 1 Not assigned accounts</t>
  </si>
  <si>
    <t>101200000000</t>
  </si>
  <si>
    <t>WARTOŚĆ FIRMY SPRZEDAŻ ZCP  ROS DO RDW</t>
  </si>
  <si>
    <t>Grupa aktywów trw. 1012 Nowa wartość firmy</t>
  </si>
  <si>
    <t>Przychód: Wartość początkowa 1200 Wartość firmy (WP)</t>
  </si>
  <si>
    <t>Pozycja bilansowa 18 2. Wartość firmy</t>
  </si>
  <si>
    <t>101100000000</t>
  </si>
  <si>
    <t>LICENCJA AUTOMATION ANYWHERE</t>
  </si>
  <si>
    <t>101100000001</t>
  </si>
  <si>
    <t>LICENCJA NA PROGRAM KADROWO-PŁACOWY WAPRO GANG</t>
  </si>
  <si>
    <t>101100000002</t>
  </si>
  <si>
    <t>LICENCJA NA SKANOWANIE</t>
  </si>
  <si>
    <t>101100000003</t>
  </si>
  <si>
    <t>101100000004</t>
  </si>
  <si>
    <t>Grupa aktywów trw. 1011 Nowe oprogramowanie</t>
  </si>
  <si>
    <t>Przychód: Wartość początkowa 1100 Oprogramowanie (WP)</t>
  </si>
  <si>
    <t>Pozycja bilansowa 19 3. Inne wartości niematerialne i prawne</t>
  </si>
  <si>
    <t>444400000000</t>
  </si>
  <si>
    <t>LAPTOP DELL LATITUDE 5490 FHD - DOMAŃSKI</t>
  </si>
  <si>
    <t>444400000001</t>
  </si>
  <si>
    <t>LAPTOP DELL LATITUDE 5400 I5- DZIAŁ HANDLOWY ROC</t>
  </si>
  <si>
    <t>444400000002</t>
  </si>
  <si>
    <t>LAPTOP DELL 7480 I7-7600U - ROC</t>
  </si>
  <si>
    <t>444400000003</t>
  </si>
  <si>
    <t>SKANER KODAK i4650 - DIGITALIZACJA</t>
  </si>
  <si>
    <t>444400000004</t>
  </si>
  <si>
    <t>KOMPUTER DELL PRECISION 3560 - KOSMALA,ROBOTYKA</t>
  </si>
  <si>
    <t>444400000005</t>
  </si>
  <si>
    <t>SKANER KODAK i4650</t>
  </si>
  <si>
    <t>444400000006</t>
  </si>
  <si>
    <t>LAPTOP DELL LATITUDE 7430 XCTO - SŁOMCZYŃSKI</t>
  </si>
  <si>
    <t>444400000007</t>
  </si>
  <si>
    <t>LAPTOP DELL LATITUDE 5440 XCTO  - ROC</t>
  </si>
  <si>
    <t>444400000008</t>
  </si>
  <si>
    <t>LAPTOP DELL LATITUDE 5540 XCTO - DOMAŃSKI</t>
  </si>
  <si>
    <t>444400000009</t>
  </si>
  <si>
    <t>SKANER KODAK i4650 - ROC</t>
  </si>
  <si>
    <t>444400000010</t>
  </si>
  <si>
    <t>LAPTOP DELL LATITUDE 5540 XCTO - M.BARTOSZ</t>
  </si>
  <si>
    <t>444400000011</t>
  </si>
  <si>
    <t>LAPTOP PRECISION 3660 - A.KOSTRZEWSKI</t>
  </si>
  <si>
    <t>444400000012</t>
  </si>
  <si>
    <t>LAPTOP DELL LATITUDE 5540 - ROBOTYKA</t>
  </si>
  <si>
    <t>444400000013</t>
  </si>
  <si>
    <t>444400000014</t>
  </si>
  <si>
    <t>LAPTOP DELL LATITUDE 5411 i7-10850H - KOCHANOWSKI</t>
  </si>
  <si>
    <t>444400000015</t>
  </si>
  <si>
    <t>KOMPUTER DELL OPTIPLEX 7080  - DIGITALIZACJA</t>
  </si>
  <si>
    <t>444400000016</t>
  </si>
  <si>
    <t>KOMPUTER DELL LATITUDE 5430 XCTO - KOSTRZEWSKI</t>
  </si>
  <si>
    <t>444400000017</t>
  </si>
  <si>
    <t>KOMPUTER OPTIPLEX 300 MICRO - ROC</t>
  </si>
  <si>
    <t>444400000018</t>
  </si>
  <si>
    <t>444400000019</t>
  </si>
  <si>
    <t>444400000020</t>
  </si>
  <si>
    <t>444400000021</t>
  </si>
  <si>
    <t>KOMPUTER OPTIPLEX SFF 7010XCTO - ROC</t>
  </si>
  <si>
    <t>444400000022</t>
  </si>
  <si>
    <t>KOMPUTER DELL OPTIPLEX 3000 MICRO-DZIAŁ SKANOWANIA</t>
  </si>
  <si>
    <t>444400000023</t>
  </si>
  <si>
    <t>444400000024</t>
  </si>
  <si>
    <t>444400000025</t>
  </si>
  <si>
    <t>LAPTOP DELL LATITUDE 5430XCTO - ROBOTYKA</t>
  </si>
  <si>
    <t>444400000026</t>
  </si>
  <si>
    <t>444400000027</t>
  </si>
  <si>
    <t>LAPTOP DELL LATITUDE 3420 XCTO - ROBOTYKA</t>
  </si>
  <si>
    <t>444400000028</t>
  </si>
  <si>
    <t>KOMPUTER OPTIPLEX SFF 7010 - ROC</t>
  </si>
  <si>
    <t>444400000029</t>
  </si>
  <si>
    <t>444400000030</t>
  </si>
  <si>
    <t>444400000031</t>
  </si>
  <si>
    <t>444400000032</t>
  </si>
  <si>
    <t>DELL OPTIPLEX 5090i7 - DZIAŁ SKANOWANIA</t>
  </si>
  <si>
    <t>444400000033</t>
  </si>
  <si>
    <t>KOMPUTER DELL OPTIPLEX 7020 MT</t>
  </si>
  <si>
    <t>444400000034</t>
  </si>
  <si>
    <t>444400000035</t>
  </si>
  <si>
    <t>444400000036</t>
  </si>
  <si>
    <t>444400000037</t>
  </si>
  <si>
    <t>444400000038</t>
  </si>
  <si>
    <t>DRUKARKI DO ETYKIET</t>
  </si>
  <si>
    <t>444400000039</t>
  </si>
  <si>
    <t>444400000040</t>
  </si>
  <si>
    <t>KOMPUTER DELL LATITUDE 5450 XCTO B.KOCHANOWSKI</t>
  </si>
  <si>
    <t>444400000041</t>
  </si>
  <si>
    <t>KOMPUTER DELL LATITUDE 5550</t>
  </si>
  <si>
    <t>444400000042</t>
  </si>
  <si>
    <t>KOMPUTER DELL LATITUDE 5450 M.ADAMSKI</t>
  </si>
  <si>
    <t>Grupa aktywów trw. 4444 Urządzenia EPD</t>
  </si>
  <si>
    <t>Przychód: Wartość początkowa 4400 Urządzenia IT (WP)</t>
  </si>
  <si>
    <t>454300000000</t>
  </si>
  <si>
    <t>MEBLE - ROC</t>
  </si>
  <si>
    <t>454300000001</t>
  </si>
  <si>
    <t>BIURKA BALMA ROC</t>
  </si>
  <si>
    <t>454300000002</t>
  </si>
  <si>
    <t>MEBLE, WYPOSAŻENIE - ROBOTYKA</t>
  </si>
  <si>
    <t>454300000003</t>
  </si>
  <si>
    <t>Szafki ubraniowe - archiwum Nadarzyn, PMO</t>
  </si>
  <si>
    <t>454300000004</t>
  </si>
  <si>
    <t>Meble dział Skanowania</t>
  </si>
  <si>
    <t>Grupa aktywów trw. 4543 Inny inwentarz biur.</t>
  </si>
  <si>
    <t>Przychód: Wartość początkowa 4500 Wyposaż. biura (WP)</t>
  </si>
  <si>
    <t>Pozycja bilansowa 26 c) urządzenia techniczne i maszyny</t>
  </si>
  <si>
    <t>Dział gospodarczy ?</t>
  </si>
  <si>
    <t>Jednostka gosp. 7982 RH Digital Workforce Sp.</t>
  </si>
  <si>
    <t>SUMA ŚR.Trwałe</t>
  </si>
  <si>
    <t>Rozliczenia międzyokresowe:</t>
  </si>
  <si>
    <t>Ubezpieczenie WE1T931</t>
  </si>
  <si>
    <t>Ubezpieczenie WE7N489</t>
  </si>
  <si>
    <t>Umowa Serwisowa Digiflow Skaner Kodak</t>
  </si>
  <si>
    <t>SUMA RMK</t>
  </si>
  <si>
    <t>cena zakupu łącznie:</t>
  </si>
  <si>
    <t>TCG Licencja 5 lat 01/05</t>
  </si>
  <si>
    <t>TCG Licencja 3 lata 03/03</t>
  </si>
  <si>
    <t>tak</t>
  </si>
  <si>
    <t>tak (Kosmala)</t>
  </si>
  <si>
    <t>tak (Edwin)</t>
  </si>
  <si>
    <t>tak (Kochanowski old)</t>
  </si>
  <si>
    <t>tak (Zdzieborski)</t>
  </si>
  <si>
    <t>tak (Kochanowski )</t>
  </si>
  <si>
    <t>tak (spare_</t>
  </si>
  <si>
    <t>tak (Adamski )</t>
  </si>
  <si>
    <t>tak (bez wykładziny wartej 10K)</t>
  </si>
  <si>
    <t xml:space="preserve">TCG PROCESS LICENCJA Process </t>
  </si>
  <si>
    <t xml:space="preserve">Przejęcie do ROS </t>
  </si>
  <si>
    <t xml:space="preserve">      Umorzenie na 31.05.2025</t>
  </si>
  <si>
    <t xml:space="preserve">       WartKs na 01.06.2025</t>
  </si>
  <si>
    <t>WN ŚT</t>
  </si>
  <si>
    <t>MA 970000</t>
  </si>
  <si>
    <t xml:space="preserve">RMK wartość sprzedanych z 7982 do ujęcia w 7980 </t>
  </si>
  <si>
    <t>WN RMK</t>
  </si>
  <si>
    <t>wartość umowy sprzedaż ZCP</t>
  </si>
  <si>
    <t>WN970000</t>
  </si>
  <si>
    <t>MA zobow ROS wobec RDW</t>
  </si>
  <si>
    <t xml:space="preserve"> wartość godziwa ŚT z 7982 do 7980 zestawienie do umowy </t>
  </si>
  <si>
    <t>jako pozostałe koszty operacyjne</t>
  </si>
  <si>
    <t>w wyniku zdjęcia z ewidencji środkó trwałych 100% umorzone wn070 ma010</t>
  </si>
  <si>
    <t>WN pozostałe koszty operacyjne</t>
  </si>
  <si>
    <t>Ma pozostałe przychody operacyjne</t>
  </si>
  <si>
    <t xml:space="preserve">nieumorzona wartość ŚT w 7982 zdjęta z ewidencji </t>
  </si>
  <si>
    <t>RMK wartość sprzedanych do zdjęcia z 7982</t>
  </si>
  <si>
    <t xml:space="preserve">Wn należność ROS </t>
  </si>
  <si>
    <t>ŚT</t>
  </si>
  <si>
    <t>licencje wnip</t>
  </si>
  <si>
    <t>rmk</t>
  </si>
  <si>
    <t>wartość z zalącznika z wyceną - cana sprzedaży (godziwa) plik od GH do wprowadzenia aktywa trwałe zastosowanie stawek amortyzacji do 3,5 tys. PLN jednorazowo GWG</t>
  </si>
  <si>
    <t>WN PK RMK 970000 i wprowadzenie dokumentów DB z kontynuacją rozliczenia międzyokresowego miesięcznie do końca umowy</t>
  </si>
  <si>
    <t xml:space="preserve">wartość początkowa </t>
  </si>
  <si>
    <t>umorzenie na 30.06.2025</t>
  </si>
  <si>
    <t xml:space="preserve">       WartKs na 01.07.2025</t>
  </si>
  <si>
    <t>do poprawy wartości po amortyzacji z 30.06.2025</t>
  </si>
  <si>
    <t>tu się zmienią wartości po amortyzacji 30,.06.2025, zdjąć z ewidencji w VII</t>
  </si>
  <si>
    <t xml:space="preserve">   WartKs na 01.07.2025</t>
  </si>
  <si>
    <t>ta wartość  konto 212100</t>
  </si>
  <si>
    <t>konto 212100 Strata księg. z rozchod. akt.trwałych (ruchom.) do kalkulacji z tabeli i sprawdzenie w SAP konto 212100</t>
  </si>
  <si>
    <t>MA PK RMK 51900 i zdjęcie/odwrócenie dokumentów DB w 7982</t>
  </si>
  <si>
    <t>obliczyć tę wartość pomniejszyć o amortyzację z 30.06.2025</t>
  </si>
  <si>
    <t>PCC</t>
  </si>
  <si>
    <t>KOSZTY DORADZTWA PODATKOWEGO/NOTARIALNE</t>
  </si>
  <si>
    <t>WN 970000</t>
  </si>
  <si>
    <t>MA 495900</t>
  </si>
  <si>
    <t>970000 dane ROS</t>
  </si>
  <si>
    <t>st</t>
  </si>
  <si>
    <t>cena umowa, śt</t>
  </si>
  <si>
    <t>doradztwo prawne</t>
  </si>
  <si>
    <t>pcc</t>
  </si>
  <si>
    <t>notariusz</t>
  </si>
  <si>
    <t>WN wnip/rmp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</si>
</sst>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z_ł_-;\-* #,##0.00\ _z_ł_-;_-* &quot;-&quot;??\ _z_ł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u val="singleAccounting"/>
      <sz val="1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/>
    <xf numFmtId="43" fontId="4" fillId="0" borderId="0" xfId="1" applyFont="1"/>
    <xf numFmtId="49" fontId="2" fillId="3" borderId="2" xfId="0" applyNumberFormat="1" applyFont="1" applyFill="1" applyBorder="1"/>
    <xf numFmtId="14" fontId="2" fillId="4" borderId="2" xfId="0" applyNumberFormat="1" applyFont="1" applyFill="1" applyBorder="1"/>
    <xf numFmtId="49" fontId="2" fillId="4" borderId="2" xfId="0" applyNumberFormat="1" applyFont="1" applyFill="1" applyBorder="1"/>
    <xf numFmtId="4" fontId="2" fillId="4" borderId="2" xfId="0" applyNumberFormat="1" applyFont="1" applyFill="1" applyBorder="1"/>
    <xf numFmtId="0" fontId="2" fillId="4" borderId="2" xfId="0" applyFont="1" applyFill="1" applyBorder="1"/>
    <xf numFmtId="43" fontId="0" fillId="0" borderId="0" xfId="1" applyFont="1"/>
    <xf numFmtId="49" fontId="5" fillId="5" borderId="1" xfId="0" applyNumberFormat="1" applyFont="1" applyFill="1" applyBorder="1" applyAlignment="1">
      <alignment horizontal="left"/>
    </xf>
    <xf numFmtId="14" fontId="5" fillId="5" borderId="1" xfId="0" applyNumberFormat="1" applyFont="1" applyFill="1" applyBorder="1"/>
    <xf numFmtId="49" fontId="5" fillId="5" borderId="1" xfId="0" applyNumberFormat="1" applyFont="1" applyFill="1" applyBorder="1"/>
    <xf numFmtId="4" fontId="5" fillId="5" borderId="1" xfId="0" applyNumberFormat="1" applyFont="1" applyFill="1" applyBorder="1"/>
    <xf numFmtId="0" fontId="5" fillId="5" borderId="1" xfId="0" applyFont="1" applyFill="1" applyBorder="1"/>
    <xf numFmtId="49" fontId="2" fillId="3" borderId="1" xfId="0" applyNumberFormat="1" applyFont="1" applyFill="1" applyBorder="1"/>
    <xf numFmtId="14" fontId="2" fillId="4" borderId="1" xfId="0" applyNumberFormat="1" applyFont="1" applyFill="1" applyBorder="1"/>
    <xf numFmtId="49" fontId="2" fillId="4" borderId="1" xfId="0" applyNumberFormat="1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43" fontId="3" fillId="0" borderId="0" xfId="1" applyFont="1"/>
    <xf numFmtId="0" fontId="6" fillId="0" borderId="0" xfId="0" applyFont="1" applyAlignment="1">
      <alignment horizontal="right"/>
    </xf>
    <xf numFmtId="43" fontId="6" fillId="0" borderId="0" xfId="1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43" fontId="7" fillId="0" borderId="0" xfId="1" applyFont="1"/>
    <xf numFmtId="0" fontId="2" fillId="2" borderId="3" xfId="0" applyFont="1" applyFill="1" applyBorder="1"/>
    <xf numFmtId="164" fontId="0" fillId="0" borderId="0" xfId="1" applyNumberFormat="1" applyFont="1" applyFill="1"/>
    <xf numFmtId="164" fontId="2" fillId="0" borderId="3" xfId="1" applyNumberFormat="1" applyFont="1" applyFill="1" applyBorder="1"/>
    <xf numFmtId="164" fontId="6" fillId="0" borderId="0" xfId="1" applyNumberFormat="1" applyFont="1" applyFill="1" applyAlignment="1">
      <alignment horizontal="right"/>
    </xf>
    <xf numFmtId="14" fontId="2" fillId="6" borderId="1" xfId="0" applyNumberFormat="1" applyFont="1" applyFill="1" applyBorder="1"/>
    <xf numFmtId="49" fontId="2" fillId="0" borderId="1" xfId="0" applyNumberFormat="1" applyFont="1" applyFill="1" applyBorder="1"/>
    <xf numFmtId="4" fontId="2" fillId="0" borderId="1" xfId="0" applyNumberFormat="1" applyFont="1" applyFill="1" applyBorder="1"/>
    <xf numFmtId="0" fontId="2" fillId="0" borderId="1" xfId="0" applyFont="1" applyFill="1" applyBorder="1"/>
    <xf numFmtId="4" fontId="0" fillId="0" borderId="0" xfId="0" applyNumberFormat="1"/>
    <xf numFmtId="4" fontId="9" fillId="0" borderId="0" xfId="0" applyNumberFormat="1" applyFont="1"/>
    <xf numFmtId="43" fontId="9" fillId="0" borderId="0" xfId="1" applyFont="1"/>
    <xf numFmtId="165" fontId="0" fillId="0" borderId="0" xfId="0" applyNumberFormat="1"/>
    <xf numFmtId="43" fontId="0" fillId="6" borderId="0" xfId="1" applyFont="1" applyFill="1"/>
    <xf numFmtId="43" fontId="0" fillId="7" borderId="0" xfId="1" applyFont="1" applyFill="1"/>
    <xf numFmtId="0" fontId="2" fillId="2" borderId="4" xfId="0" applyFont="1" applyFill="1" applyBorder="1"/>
    <xf numFmtId="0" fontId="0" fillId="8" borderId="0" xfId="0" applyFill="1"/>
    <xf numFmtId="0" fontId="9" fillId="0" borderId="0" xfId="0" applyFont="1" applyFill="1"/>
    <xf numFmtId="0" fontId="0" fillId="0" borderId="0" xfId="0" applyFill="1"/>
    <xf numFmtId="4" fontId="0" fillId="0" borderId="0" xfId="0" applyNumberFormat="1" applyFill="1"/>
    <xf numFmtId="4" fontId="2" fillId="9" borderId="1" xfId="0" applyNumberFormat="1" applyFont="1" applyFill="1" applyBorder="1"/>
    <xf numFmtId="0" fontId="2" fillId="9" borderId="1" xfId="0" applyFont="1" applyFill="1" applyBorder="1"/>
    <xf numFmtId="165" fontId="9" fillId="9" borderId="0" xfId="0" applyNumberFormat="1" applyFont="1" applyFill="1"/>
    <xf numFmtId="4" fontId="11" fillId="0" borderId="0" xfId="0" applyNumberFormat="1" applyFont="1"/>
    <xf numFmtId="4" fontId="9" fillId="0" borderId="0" xfId="0" applyNumberFormat="1" applyFont="1" applyFill="1"/>
    <xf numFmtId="4" fontId="8" fillId="0" borderId="0" xfId="0" applyNumberFormat="1" applyFont="1" applyFill="1"/>
    <xf numFmtId="4" fontId="10" fillId="0" borderId="0" xfId="0" applyNumberFormat="1" applyFont="1" applyFill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9</xdr:col>
      <xdr:colOff>353788</xdr:colOff>
      <xdr:row>134</xdr:row>
      <xdr:rowOff>931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CF3D9FB-A46C-301A-4C2C-4471149A6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13163550"/>
          <a:ext cx="9764488" cy="66684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10</xdr:col>
      <xdr:colOff>963805</xdr:colOff>
      <xdr:row>170</xdr:row>
      <xdr:rowOff>153325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281F772-7B08-73D7-6C33-124B35A05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20212050"/>
          <a:ext cx="12755755" cy="6630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11</xdr:col>
      <xdr:colOff>49485</xdr:colOff>
      <xdr:row>208</xdr:row>
      <xdr:rowOff>124826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960192A-713F-C8EB-F5C0-FF6C9EEFA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7725" y="26879550"/>
          <a:ext cx="13327335" cy="71733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11</xdr:col>
      <xdr:colOff>135222</xdr:colOff>
      <xdr:row>245</xdr:row>
      <xdr:rowOff>67615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E45890C-72A3-B424-3123-69161A2B6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5" y="34309050"/>
          <a:ext cx="13413072" cy="67351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246</xdr:row>
      <xdr:rowOff>0</xdr:rowOff>
    </xdr:from>
    <xdr:to>
      <xdr:col>10</xdr:col>
      <xdr:colOff>1011437</xdr:colOff>
      <xdr:row>275</xdr:row>
      <xdr:rowOff>181771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BAC9F33-C63F-4742-1265-85303E5CB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7725" y="41167050"/>
          <a:ext cx="12803387" cy="57062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10</xdr:col>
      <xdr:colOff>1106700</xdr:colOff>
      <xdr:row>301</xdr:row>
      <xdr:rowOff>67322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891A6CC-8BD4-F2CD-DF0F-E57DC9928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7725" y="47072550"/>
          <a:ext cx="12898650" cy="4639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46</xdr:col>
      <xdr:colOff>211451</xdr:colOff>
      <xdr:row>35</xdr:row>
      <xdr:rowOff>181931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719237-7A94-4D54-8723-CE4226AE2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0" y="0"/>
          <a:ext cx="13622651" cy="6849431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40</xdr:row>
      <xdr:rowOff>0</xdr:rowOff>
    </xdr:from>
    <xdr:to>
      <xdr:col>45</xdr:col>
      <xdr:colOff>382840</xdr:colOff>
      <xdr:row>74</xdr:row>
      <xdr:rowOff>10430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E868B83-78BB-AB7C-3458-D5F49C350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0" y="7048500"/>
          <a:ext cx="13184440" cy="648743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76</xdr:row>
      <xdr:rowOff>0</xdr:rowOff>
    </xdr:from>
    <xdr:to>
      <xdr:col>46</xdr:col>
      <xdr:colOff>39977</xdr:colOff>
      <xdr:row>92</xdr:row>
      <xdr:rowOff>143320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7851C5F-9397-B75A-E408-9811C9B6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44750" y="13906500"/>
          <a:ext cx="13451177" cy="319132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94</xdr:row>
      <xdr:rowOff>0</xdr:rowOff>
    </xdr:from>
    <xdr:to>
      <xdr:col>46</xdr:col>
      <xdr:colOff>59030</xdr:colOff>
      <xdr:row>107</xdr:row>
      <xdr:rowOff>95609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6289AD8-44BE-7747-F7E3-A9976F711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44750" y="17335500"/>
          <a:ext cx="13470230" cy="2572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20</xdr:col>
      <xdr:colOff>354321</xdr:colOff>
      <xdr:row>26</xdr:row>
      <xdr:rowOff>95609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E498969-84E0-5A8E-5F54-650EC90A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76500"/>
          <a:ext cx="13584546" cy="2572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15</xdr:col>
      <xdr:colOff>125692</xdr:colOff>
      <xdr:row>47</xdr:row>
      <xdr:rowOff>57504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4F106C5-7B1D-EC0B-6626-E965701E3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0"/>
          <a:ext cx="13374967" cy="2534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16</xdr:col>
      <xdr:colOff>297251</xdr:colOff>
      <xdr:row>69</xdr:row>
      <xdr:rowOff>114821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7C3BE6C-54B1-0DFF-8B42-77E01F6C4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00"/>
          <a:ext cx="14156126" cy="3734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B112-30B0-4154-8C72-1B2B427B4608}">
  <sheetPr filterMode="1"/>
  <dimension ref="A1:O94"/>
  <sheetViews>
    <sheetView tabSelected="1" topLeftCell="A39" workbookViewId="0">
      <selection activeCell="I82" sqref="I82"/>
    </sheetView>
  </sheetViews>
  <sheetFormatPr defaultColWidth="11.42578125" defaultRowHeight="15" x14ac:dyDescent="0.25"/>
  <cols>
    <col min="1" max="1" width="12.7109375" customWidth="1"/>
    <col min="2" max="2" width="10.7109375" hidden="1" customWidth="1"/>
    <col min="3" max="3" width="50.7109375" customWidth="1"/>
    <col min="4" max="6" width="16.7109375" customWidth="1"/>
    <col min="7" max="7" width="5.7109375" customWidth="1"/>
    <col min="8" max="8" width="18.140625" customWidth="1"/>
    <col min="9" max="9" width="16.42578125" style="8" customWidth="1"/>
    <col min="10" max="10" width="35.7109375" customWidth="1"/>
    <col min="11" max="11" width="22.28515625" bestFit="1" customWidth="1"/>
    <col min="12" max="12" width="23" bestFit="1" customWidth="1"/>
    <col min="13" max="13" width="18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137</v>
      </c>
      <c r="F1" s="1" t="s">
        <v>138</v>
      </c>
      <c r="G1" s="1" t="s">
        <v>4</v>
      </c>
      <c r="H1" s="26" t="s">
        <v>136</v>
      </c>
      <c r="I1" s="2" t="s">
        <v>5</v>
      </c>
      <c r="J1" s="40" t="s">
        <v>159</v>
      </c>
      <c r="K1" s="40" t="s">
        <v>160</v>
      </c>
      <c r="L1" t="s">
        <v>161</v>
      </c>
      <c r="M1" s="41" t="s">
        <v>162</v>
      </c>
    </row>
    <row r="2" spans="1:14" hidden="1" x14ac:dyDescent="0.25">
      <c r="A2" s="3" t="s">
        <v>6</v>
      </c>
      <c r="B2" s="4">
        <v>45387</v>
      </c>
      <c r="C2" s="5" t="s">
        <v>7</v>
      </c>
      <c r="D2" s="6">
        <v>4237</v>
      </c>
      <c r="E2" s="7">
        <v>-919</v>
      </c>
      <c r="F2" s="6">
        <v>3318</v>
      </c>
      <c r="G2" s="5" t="s">
        <v>8</v>
      </c>
      <c r="H2" s="27"/>
    </row>
    <row r="3" spans="1:14" hidden="1" x14ac:dyDescent="0.25">
      <c r="A3" s="9" t="s">
        <v>9</v>
      </c>
      <c r="B3" s="10"/>
      <c r="C3" s="11" t="s">
        <v>10</v>
      </c>
      <c r="D3" s="12">
        <v>4237</v>
      </c>
      <c r="E3" s="13">
        <v>-919</v>
      </c>
      <c r="F3" s="12">
        <v>3318</v>
      </c>
      <c r="G3" s="11" t="s">
        <v>8</v>
      </c>
      <c r="H3" s="27"/>
    </row>
    <row r="4" spans="1:14" hidden="1" x14ac:dyDescent="0.25">
      <c r="A4" s="9" t="s">
        <v>11</v>
      </c>
      <c r="B4" s="10"/>
      <c r="C4" s="11" t="s">
        <v>10</v>
      </c>
      <c r="D4" s="12">
        <v>4237</v>
      </c>
      <c r="E4" s="13">
        <v>-919</v>
      </c>
      <c r="F4" s="12">
        <v>3318</v>
      </c>
      <c r="G4" s="11" t="s">
        <v>8</v>
      </c>
      <c r="H4" s="27"/>
    </row>
    <row r="5" spans="1:14" hidden="1" x14ac:dyDescent="0.25">
      <c r="A5" s="9" t="s">
        <v>12</v>
      </c>
      <c r="B5" s="10"/>
      <c r="C5" s="11" t="s">
        <v>10</v>
      </c>
      <c r="D5" s="12">
        <v>4237</v>
      </c>
      <c r="E5" s="13">
        <v>-919</v>
      </c>
      <c r="F5" s="12">
        <v>3318</v>
      </c>
      <c r="G5" s="11" t="s">
        <v>8</v>
      </c>
      <c r="H5" s="27"/>
    </row>
    <row r="6" spans="1:14" hidden="1" x14ac:dyDescent="0.25">
      <c r="A6" s="14" t="s">
        <v>13</v>
      </c>
      <c r="B6" s="15">
        <v>45387</v>
      </c>
      <c r="C6" s="16" t="s">
        <v>14</v>
      </c>
      <c r="D6" s="17">
        <v>32694.19</v>
      </c>
      <c r="E6" s="17">
        <v>-7085.19</v>
      </c>
      <c r="F6" s="17">
        <v>25609</v>
      </c>
      <c r="G6" s="16" t="s">
        <v>8</v>
      </c>
      <c r="H6" s="27"/>
    </row>
    <row r="7" spans="1:14" hidden="1" x14ac:dyDescent="0.25">
      <c r="A7" s="9" t="s">
        <v>15</v>
      </c>
      <c r="B7" s="10"/>
      <c r="C7" s="11" t="s">
        <v>10</v>
      </c>
      <c r="D7" s="12">
        <v>32694.19</v>
      </c>
      <c r="E7" s="12">
        <v>-7085.19</v>
      </c>
      <c r="F7" s="12">
        <v>25609</v>
      </c>
      <c r="G7" s="11" t="s">
        <v>8</v>
      </c>
      <c r="H7" s="27"/>
    </row>
    <row r="8" spans="1:14" hidden="1" x14ac:dyDescent="0.25">
      <c r="A8" s="9" t="s">
        <v>16</v>
      </c>
      <c r="B8" s="10"/>
      <c r="C8" s="11" t="s">
        <v>10</v>
      </c>
      <c r="D8" s="12">
        <v>32694.19</v>
      </c>
      <c r="E8" s="12">
        <v>-7085.19</v>
      </c>
      <c r="F8" s="12">
        <v>25609</v>
      </c>
      <c r="G8" s="11" t="s">
        <v>8</v>
      </c>
      <c r="H8" s="27"/>
    </row>
    <row r="9" spans="1:14" hidden="1" x14ac:dyDescent="0.25">
      <c r="A9" s="9" t="s">
        <v>17</v>
      </c>
      <c r="B9" s="10"/>
      <c r="C9" s="11" t="s">
        <v>10</v>
      </c>
      <c r="D9" s="12">
        <v>32694.19</v>
      </c>
      <c r="E9" s="12">
        <v>-7085.19</v>
      </c>
      <c r="F9" s="12">
        <v>25609</v>
      </c>
      <c r="G9" s="11" t="s">
        <v>8</v>
      </c>
      <c r="H9" s="27"/>
    </row>
    <row r="10" spans="1:14" hidden="1" x14ac:dyDescent="0.25">
      <c r="A10" s="14" t="s">
        <v>18</v>
      </c>
      <c r="B10" s="15">
        <v>45387</v>
      </c>
      <c r="C10" s="16" t="s">
        <v>19</v>
      </c>
      <c r="D10" s="17">
        <v>12305</v>
      </c>
      <c r="E10" s="17">
        <v>-6666</v>
      </c>
      <c r="F10" s="17">
        <v>5639</v>
      </c>
      <c r="G10" s="16" t="s">
        <v>8</v>
      </c>
      <c r="H10" s="27"/>
      <c r="J10" t="s">
        <v>126</v>
      </c>
    </row>
    <row r="11" spans="1:14" hidden="1" x14ac:dyDescent="0.25">
      <c r="A11" s="14" t="s">
        <v>20</v>
      </c>
      <c r="B11" s="15">
        <v>45404</v>
      </c>
      <c r="C11" s="16" t="s">
        <v>21</v>
      </c>
      <c r="D11" s="17">
        <v>4027</v>
      </c>
      <c r="E11" s="17">
        <v>-2014</v>
      </c>
      <c r="F11" s="17">
        <v>2013</v>
      </c>
      <c r="G11" s="16" t="s">
        <v>8</v>
      </c>
      <c r="H11" s="27"/>
      <c r="J11" t="s">
        <v>126</v>
      </c>
    </row>
    <row r="12" spans="1:14" x14ac:dyDescent="0.25">
      <c r="A12" s="31" t="s">
        <v>22</v>
      </c>
      <c r="B12" s="30">
        <v>45616</v>
      </c>
      <c r="C12" s="31" t="s">
        <v>23</v>
      </c>
      <c r="D12" s="32">
        <v>19300</v>
      </c>
      <c r="E12" s="32">
        <v>-1931</v>
      </c>
      <c r="F12" s="32">
        <v>17369</v>
      </c>
      <c r="G12" s="31" t="s">
        <v>8</v>
      </c>
      <c r="H12" s="28">
        <v>1</v>
      </c>
      <c r="I12" s="38">
        <v>17369</v>
      </c>
      <c r="J12" s="32">
        <v>19300</v>
      </c>
      <c r="K12" s="45">
        <v>-2252</v>
      </c>
      <c r="L12" s="45">
        <f>J12+K12</f>
        <v>17048</v>
      </c>
      <c r="M12" s="31" t="s">
        <v>22</v>
      </c>
      <c r="N12" s="31" t="s">
        <v>23</v>
      </c>
    </row>
    <row r="13" spans="1:14" x14ac:dyDescent="0.25">
      <c r="A13" s="31" t="s">
        <v>24</v>
      </c>
      <c r="B13" s="30">
        <v>45628</v>
      </c>
      <c r="C13" s="31" t="s">
        <v>23</v>
      </c>
      <c r="D13" s="32">
        <v>17500</v>
      </c>
      <c r="E13" s="32">
        <v>-1459</v>
      </c>
      <c r="F13" s="32">
        <v>16041</v>
      </c>
      <c r="G13" s="31" t="s">
        <v>8</v>
      </c>
      <c r="H13" s="28">
        <v>1</v>
      </c>
      <c r="I13" s="38">
        <v>16041</v>
      </c>
      <c r="J13" s="32">
        <v>17500</v>
      </c>
      <c r="K13" s="45">
        <v>-1750</v>
      </c>
      <c r="L13" s="45">
        <f>J13+K13</f>
        <v>15750</v>
      </c>
      <c r="M13" s="31" t="s">
        <v>24</v>
      </c>
      <c r="N13" s="31" t="s">
        <v>23</v>
      </c>
    </row>
    <row r="14" spans="1:14" hidden="1" x14ac:dyDescent="0.25">
      <c r="A14" s="14" t="s">
        <v>25</v>
      </c>
      <c r="B14" s="15">
        <v>45778</v>
      </c>
      <c r="C14" s="16" t="s">
        <v>23</v>
      </c>
      <c r="D14" s="18">
        <v>0</v>
      </c>
      <c r="E14" s="18">
        <v>0</v>
      </c>
      <c r="F14" s="18">
        <v>0</v>
      </c>
      <c r="G14" s="16" t="s">
        <v>8</v>
      </c>
      <c r="H14" s="27"/>
      <c r="J14" s="32">
        <v>1000</v>
      </c>
      <c r="K14" s="32">
        <v>-1000</v>
      </c>
      <c r="L14" s="33">
        <v>0</v>
      </c>
      <c r="M14" s="31" t="s">
        <v>29</v>
      </c>
    </row>
    <row r="15" spans="1:14" hidden="1" x14ac:dyDescent="0.25">
      <c r="A15" s="9" t="s">
        <v>26</v>
      </c>
      <c r="B15" s="10"/>
      <c r="C15" s="11" t="s">
        <v>10</v>
      </c>
      <c r="D15" s="12">
        <v>53132</v>
      </c>
      <c r="E15" s="12">
        <v>-12070</v>
      </c>
      <c r="F15" s="12">
        <v>41062</v>
      </c>
      <c r="G15" s="11" t="s">
        <v>8</v>
      </c>
      <c r="H15" s="27"/>
      <c r="J15" s="32">
        <v>1000</v>
      </c>
      <c r="K15" s="32">
        <v>-1000</v>
      </c>
      <c r="L15" s="33">
        <v>0</v>
      </c>
      <c r="M15" s="31" t="s">
        <v>31</v>
      </c>
    </row>
    <row r="16" spans="1:14" hidden="1" x14ac:dyDescent="0.25">
      <c r="A16" s="9" t="s">
        <v>27</v>
      </c>
      <c r="B16" s="10"/>
      <c r="C16" s="11" t="s">
        <v>10</v>
      </c>
      <c r="D16" s="12">
        <v>53132</v>
      </c>
      <c r="E16" s="12">
        <v>-12070</v>
      </c>
      <c r="F16" s="12">
        <v>41062</v>
      </c>
      <c r="G16" s="11" t="s">
        <v>8</v>
      </c>
      <c r="H16" s="27"/>
      <c r="J16" s="32">
        <v>1000</v>
      </c>
      <c r="K16" s="32">
        <v>-1000</v>
      </c>
      <c r="L16" s="33">
        <v>0</v>
      </c>
      <c r="M16" s="31" t="s">
        <v>33</v>
      </c>
    </row>
    <row r="17" spans="1:14" hidden="1" x14ac:dyDescent="0.25">
      <c r="A17" s="9" t="s">
        <v>28</v>
      </c>
      <c r="B17" s="10"/>
      <c r="C17" s="11" t="s">
        <v>10</v>
      </c>
      <c r="D17" s="12">
        <v>53132</v>
      </c>
      <c r="E17" s="12">
        <v>-12070</v>
      </c>
      <c r="F17" s="12">
        <v>41062</v>
      </c>
      <c r="G17" s="11" t="s">
        <v>8</v>
      </c>
      <c r="H17" s="27"/>
      <c r="J17" s="32">
        <v>21465</v>
      </c>
      <c r="K17" s="32">
        <v>-6977</v>
      </c>
      <c r="L17" s="32">
        <v>14488</v>
      </c>
      <c r="M17" s="31" t="s">
        <v>35</v>
      </c>
    </row>
    <row r="18" spans="1:14" x14ac:dyDescent="0.25">
      <c r="A18" s="31" t="s">
        <v>29</v>
      </c>
      <c r="B18" s="15">
        <v>45387</v>
      </c>
      <c r="C18" s="31" t="s">
        <v>30</v>
      </c>
      <c r="D18" s="32">
        <v>1000</v>
      </c>
      <c r="E18" s="32">
        <v>-1000</v>
      </c>
      <c r="F18" s="33">
        <v>0</v>
      </c>
      <c r="G18" s="31" t="s">
        <v>8</v>
      </c>
      <c r="H18" s="27">
        <v>1</v>
      </c>
      <c r="I18" s="19">
        <v>600</v>
      </c>
      <c r="J18" s="32">
        <v>1000</v>
      </c>
      <c r="K18" s="32">
        <v>-1000</v>
      </c>
      <c r="L18" s="32">
        <f>J18+K18</f>
        <v>0</v>
      </c>
      <c r="M18" s="31"/>
      <c r="N18" s="31"/>
    </row>
    <row r="19" spans="1:14" x14ac:dyDescent="0.25">
      <c r="A19" s="31" t="s">
        <v>31</v>
      </c>
      <c r="B19" s="15">
        <v>45387</v>
      </c>
      <c r="C19" s="31" t="s">
        <v>32</v>
      </c>
      <c r="D19" s="32">
        <v>1000</v>
      </c>
      <c r="E19" s="32">
        <v>-1000</v>
      </c>
      <c r="F19" s="33">
        <v>0</v>
      </c>
      <c r="G19" s="31" t="s">
        <v>8</v>
      </c>
      <c r="H19" s="27">
        <v>1</v>
      </c>
      <c r="I19" s="19">
        <v>600</v>
      </c>
      <c r="J19" s="32">
        <v>1000</v>
      </c>
      <c r="K19" s="32">
        <v>-1000</v>
      </c>
      <c r="L19" s="32">
        <f t="shared" ref="L19:L20" si="0">J19+K19</f>
        <v>0</v>
      </c>
      <c r="M19" s="31"/>
      <c r="N19" s="31"/>
    </row>
    <row r="20" spans="1:14" x14ac:dyDescent="0.25">
      <c r="A20" s="31" t="s">
        <v>33</v>
      </c>
      <c r="B20" s="15">
        <v>45387</v>
      </c>
      <c r="C20" s="31" t="s">
        <v>34</v>
      </c>
      <c r="D20" s="32">
        <v>1000</v>
      </c>
      <c r="E20" s="32">
        <v>-1000</v>
      </c>
      <c r="F20" s="33">
        <v>0</v>
      </c>
      <c r="G20" s="31" t="s">
        <v>8</v>
      </c>
      <c r="H20" s="27">
        <v>1</v>
      </c>
      <c r="I20" s="19">
        <v>600</v>
      </c>
      <c r="J20" s="32">
        <v>1000</v>
      </c>
      <c r="K20" s="32">
        <v>-1000</v>
      </c>
      <c r="L20" s="32">
        <f t="shared" si="0"/>
        <v>0</v>
      </c>
      <c r="M20" s="31"/>
      <c r="N20" s="31"/>
    </row>
    <row r="21" spans="1:14" x14ac:dyDescent="0.25">
      <c r="A21" s="31" t="s">
        <v>35</v>
      </c>
      <c r="B21" s="15">
        <v>45387</v>
      </c>
      <c r="C21" s="31" t="s">
        <v>36</v>
      </c>
      <c r="D21" s="32">
        <v>21465</v>
      </c>
      <c r="E21" s="32">
        <v>-6977</v>
      </c>
      <c r="F21" s="32">
        <v>14488</v>
      </c>
      <c r="G21" s="31" t="s">
        <v>8</v>
      </c>
      <c r="H21" s="28">
        <v>1</v>
      </c>
      <c r="I21" s="8">
        <v>14488</v>
      </c>
      <c r="J21" s="32">
        <v>21465</v>
      </c>
      <c r="K21" s="45">
        <v>-7513</v>
      </c>
      <c r="L21" s="45">
        <f>J21+K21</f>
        <v>13952</v>
      </c>
      <c r="M21" s="31" t="s">
        <v>35</v>
      </c>
      <c r="N21" s="31" t="s">
        <v>36</v>
      </c>
    </row>
    <row r="22" spans="1:14" hidden="1" x14ac:dyDescent="0.25">
      <c r="A22" s="14" t="s">
        <v>37</v>
      </c>
      <c r="B22" s="15">
        <v>45387</v>
      </c>
      <c r="C22" s="16" t="s">
        <v>38</v>
      </c>
      <c r="D22" s="17">
        <v>4280</v>
      </c>
      <c r="E22" s="17">
        <v>-1391</v>
      </c>
      <c r="F22" s="17">
        <v>2889</v>
      </c>
      <c r="G22" s="16" t="s">
        <v>8</v>
      </c>
      <c r="H22" s="27"/>
      <c r="J22" s="32">
        <v>54725</v>
      </c>
      <c r="K22" s="32">
        <v>-17786</v>
      </c>
      <c r="L22" s="32">
        <v>36939</v>
      </c>
      <c r="M22" s="31" t="s">
        <v>47</v>
      </c>
    </row>
    <row r="23" spans="1:14" x14ac:dyDescent="0.25">
      <c r="A23" s="31" t="s">
        <v>39</v>
      </c>
      <c r="B23" s="15">
        <v>45387</v>
      </c>
      <c r="C23" s="31" t="s">
        <v>40</v>
      </c>
      <c r="D23" s="32">
        <v>54725</v>
      </c>
      <c r="E23" s="32">
        <v>-17786</v>
      </c>
      <c r="F23" s="32">
        <v>36939</v>
      </c>
      <c r="G23" s="31" t="s">
        <v>8</v>
      </c>
      <c r="H23" s="27">
        <v>1</v>
      </c>
      <c r="I23" s="8">
        <v>36939</v>
      </c>
      <c r="J23" s="32">
        <v>54725</v>
      </c>
      <c r="K23" s="45">
        <v>-19154</v>
      </c>
      <c r="L23" s="45">
        <f t="shared" ref="L23:L29" si="1">J23+K23</f>
        <v>35571</v>
      </c>
      <c r="M23" s="31" t="s">
        <v>39</v>
      </c>
      <c r="N23" s="31" t="s">
        <v>40</v>
      </c>
    </row>
    <row r="24" spans="1:14" x14ac:dyDescent="0.25">
      <c r="A24" s="31" t="s">
        <v>41</v>
      </c>
      <c r="B24" s="15">
        <v>45387</v>
      </c>
      <c r="C24" s="31" t="s">
        <v>42</v>
      </c>
      <c r="D24" s="32">
        <v>5162</v>
      </c>
      <c r="E24" s="32">
        <v>-1679</v>
      </c>
      <c r="F24" s="32">
        <v>3483</v>
      </c>
      <c r="G24" s="31" t="s">
        <v>8</v>
      </c>
      <c r="H24" s="27">
        <v>1</v>
      </c>
      <c r="I24" s="8">
        <v>3483</v>
      </c>
      <c r="J24" s="32">
        <v>5162</v>
      </c>
      <c r="K24" s="45">
        <v>-1808</v>
      </c>
      <c r="L24" s="45">
        <f t="shared" si="1"/>
        <v>3354</v>
      </c>
      <c r="M24" s="31" t="s">
        <v>41</v>
      </c>
      <c r="N24" s="31" t="s">
        <v>42</v>
      </c>
    </row>
    <row r="25" spans="1:14" x14ac:dyDescent="0.25">
      <c r="A25" s="31" t="s">
        <v>43</v>
      </c>
      <c r="B25" s="15">
        <v>45387</v>
      </c>
      <c r="C25" s="31" t="s">
        <v>44</v>
      </c>
      <c r="D25" s="32">
        <v>3743</v>
      </c>
      <c r="E25" s="32">
        <v>-1217</v>
      </c>
      <c r="F25" s="32">
        <v>2526</v>
      </c>
      <c r="G25" s="31" t="s">
        <v>8</v>
      </c>
      <c r="H25" s="27">
        <v>1</v>
      </c>
      <c r="I25" s="8">
        <v>2526</v>
      </c>
      <c r="J25" s="32">
        <v>3743</v>
      </c>
      <c r="K25" s="45">
        <v>-1311</v>
      </c>
      <c r="L25" s="45">
        <f t="shared" si="1"/>
        <v>2432</v>
      </c>
      <c r="M25" s="31" t="s">
        <v>43</v>
      </c>
      <c r="N25" s="31" t="s">
        <v>44</v>
      </c>
    </row>
    <row r="26" spans="1:14" x14ac:dyDescent="0.25">
      <c r="A26" s="31" t="s">
        <v>45</v>
      </c>
      <c r="B26" s="15">
        <v>45387</v>
      </c>
      <c r="C26" s="31" t="s">
        <v>46</v>
      </c>
      <c r="D26" s="32">
        <v>4703</v>
      </c>
      <c r="E26" s="32">
        <v>-1529</v>
      </c>
      <c r="F26" s="32">
        <v>3174</v>
      </c>
      <c r="G26" s="31" t="s">
        <v>8</v>
      </c>
      <c r="H26" s="27">
        <v>1</v>
      </c>
      <c r="I26" s="8">
        <v>3174</v>
      </c>
      <c r="J26" s="32">
        <v>4703</v>
      </c>
      <c r="K26" s="45">
        <v>-1647</v>
      </c>
      <c r="L26" s="45">
        <f t="shared" si="1"/>
        <v>3056</v>
      </c>
      <c r="M26" s="31" t="s">
        <v>45</v>
      </c>
      <c r="N26" s="31" t="s">
        <v>46</v>
      </c>
    </row>
    <row r="27" spans="1:14" x14ac:dyDescent="0.25">
      <c r="A27" s="31" t="s">
        <v>47</v>
      </c>
      <c r="B27" s="15">
        <v>45387</v>
      </c>
      <c r="C27" s="31" t="s">
        <v>48</v>
      </c>
      <c r="D27" s="32">
        <v>79700</v>
      </c>
      <c r="E27" s="32">
        <v>-25903</v>
      </c>
      <c r="F27" s="32">
        <v>53797</v>
      </c>
      <c r="G27" s="31" t="s">
        <v>8</v>
      </c>
      <c r="H27" s="27">
        <v>1</v>
      </c>
      <c r="I27" s="8">
        <v>53797</v>
      </c>
      <c r="J27" s="32">
        <v>79700</v>
      </c>
      <c r="K27" s="45">
        <v>-27895</v>
      </c>
      <c r="L27" s="45">
        <f t="shared" si="1"/>
        <v>51805</v>
      </c>
      <c r="M27" s="31" t="s">
        <v>47</v>
      </c>
      <c r="N27" s="31" t="s">
        <v>48</v>
      </c>
    </row>
    <row r="28" spans="1:14" x14ac:dyDescent="0.25">
      <c r="A28" s="31" t="s">
        <v>49</v>
      </c>
      <c r="B28" s="15">
        <v>45387</v>
      </c>
      <c r="C28" s="31" t="s">
        <v>50</v>
      </c>
      <c r="D28" s="32">
        <v>4038</v>
      </c>
      <c r="E28" s="32">
        <v>-1313</v>
      </c>
      <c r="F28" s="32">
        <v>2725</v>
      </c>
      <c r="G28" s="31" t="s">
        <v>8</v>
      </c>
      <c r="H28" s="27">
        <v>1</v>
      </c>
      <c r="I28" s="8">
        <v>2725</v>
      </c>
      <c r="J28" s="32">
        <v>4038</v>
      </c>
      <c r="K28" s="45">
        <v>-1414</v>
      </c>
      <c r="L28" s="45">
        <f t="shared" si="1"/>
        <v>2624</v>
      </c>
      <c r="M28" s="31" t="s">
        <v>49</v>
      </c>
      <c r="N28" s="31" t="s">
        <v>50</v>
      </c>
    </row>
    <row r="29" spans="1:14" x14ac:dyDescent="0.25">
      <c r="A29" s="31" t="s">
        <v>51</v>
      </c>
      <c r="B29" s="15">
        <v>45387</v>
      </c>
      <c r="C29" s="31" t="s">
        <v>52</v>
      </c>
      <c r="D29" s="32">
        <v>10923</v>
      </c>
      <c r="E29" s="32">
        <v>-3551</v>
      </c>
      <c r="F29" s="32">
        <v>7372</v>
      </c>
      <c r="G29" s="31" t="s">
        <v>8</v>
      </c>
      <c r="H29" s="27">
        <v>1</v>
      </c>
      <c r="I29" s="8">
        <v>7372</v>
      </c>
      <c r="J29" s="32">
        <v>10923</v>
      </c>
      <c r="K29" s="45">
        <v>-3824</v>
      </c>
      <c r="L29" s="45">
        <f t="shared" si="1"/>
        <v>7099</v>
      </c>
      <c r="M29" s="31" t="s">
        <v>51</v>
      </c>
      <c r="N29" s="31" t="s">
        <v>52</v>
      </c>
    </row>
    <row r="30" spans="1:14" hidden="1" x14ac:dyDescent="0.25">
      <c r="A30" s="14" t="s">
        <v>53</v>
      </c>
      <c r="B30" s="15">
        <v>45387</v>
      </c>
      <c r="C30" s="16" t="s">
        <v>54</v>
      </c>
      <c r="D30" s="17">
        <v>4777</v>
      </c>
      <c r="E30" s="17">
        <v>-1554</v>
      </c>
      <c r="F30" s="17">
        <v>3223</v>
      </c>
      <c r="G30" s="16" t="s">
        <v>8</v>
      </c>
      <c r="H30" s="27"/>
      <c r="J30" s="32">
        <v>1000</v>
      </c>
      <c r="K30" s="32">
        <v>-1000</v>
      </c>
      <c r="L30" s="33">
        <v>0</v>
      </c>
    </row>
    <row r="31" spans="1:14" x14ac:dyDescent="0.25">
      <c r="A31" s="31" t="s">
        <v>55</v>
      </c>
      <c r="B31" s="15">
        <v>45387</v>
      </c>
      <c r="C31" s="31" t="s">
        <v>34</v>
      </c>
      <c r="D31" s="32">
        <v>1000</v>
      </c>
      <c r="E31" s="32">
        <v>-1000</v>
      </c>
      <c r="F31" s="33">
        <v>0</v>
      </c>
      <c r="G31" s="31" t="s">
        <v>8</v>
      </c>
      <c r="H31" s="27">
        <v>1</v>
      </c>
      <c r="I31" s="8">
        <v>600</v>
      </c>
      <c r="J31" s="32">
        <v>1000</v>
      </c>
      <c r="K31" s="32">
        <v>-1000</v>
      </c>
      <c r="L31" s="32">
        <f>J31+K31</f>
        <v>0</v>
      </c>
      <c r="M31" s="31"/>
      <c r="N31" s="31"/>
    </row>
    <row r="32" spans="1:14" hidden="1" x14ac:dyDescent="0.25">
      <c r="A32" s="14" t="s">
        <v>56</v>
      </c>
      <c r="B32" s="15">
        <v>45387</v>
      </c>
      <c r="C32" s="16" t="s">
        <v>57</v>
      </c>
      <c r="D32" s="17">
        <v>1000</v>
      </c>
      <c r="E32" s="17">
        <v>-1000</v>
      </c>
      <c r="F32" s="18">
        <v>0</v>
      </c>
      <c r="G32" s="16" t="s">
        <v>8</v>
      </c>
      <c r="H32" s="27"/>
      <c r="J32" s="32">
        <v>1000</v>
      </c>
      <c r="K32" s="32">
        <v>-1000</v>
      </c>
      <c r="L32" s="33">
        <v>0</v>
      </c>
    </row>
    <row r="33" spans="1:12" x14ac:dyDescent="0.25">
      <c r="A33" s="31" t="s">
        <v>58</v>
      </c>
      <c r="B33" s="15">
        <v>45387</v>
      </c>
      <c r="C33" s="31" t="s">
        <v>59</v>
      </c>
      <c r="D33" s="32">
        <v>1000</v>
      </c>
      <c r="E33" s="32">
        <v>-1000</v>
      </c>
      <c r="F33" s="33">
        <v>0</v>
      </c>
      <c r="G33" s="31" t="s">
        <v>8</v>
      </c>
      <c r="H33" s="27">
        <v>1</v>
      </c>
      <c r="I33" s="8">
        <v>600</v>
      </c>
      <c r="J33" s="32">
        <v>1000</v>
      </c>
      <c r="K33" s="32">
        <v>-1000</v>
      </c>
      <c r="L33" s="32">
        <f t="shared" ref="L33:L44" si="2">J33+K33</f>
        <v>0</v>
      </c>
    </row>
    <row r="34" spans="1:12" x14ac:dyDescent="0.25">
      <c r="A34" s="31" t="s">
        <v>60</v>
      </c>
      <c r="B34" s="15">
        <v>45387</v>
      </c>
      <c r="C34" s="31" t="s">
        <v>61</v>
      </c>
      <c r="D34" s="32">
        <v>2554</v>
      </c>
      <c r="E34" s="32">
        <v>-2554</v>
      </c>
      <c r="F34" s="33">
        <v>0</v>
      </c>
      <c r="G34" s="31" t="s">
        <v>8</v>
      </c>
      <c r="H34" s="27">
        <v>1</v>
      </c>
      <c r="I34" s="8">
        <v>600</v>
      </c>
      <c r="J34" s="32">
        <v>2554</v>
      </c>
      <c r="K34" s="32">
        <v>-2554</v>
      </c>
      <c r="L34" s="32">
        <f t="shared" si="2"/>
        <v>0</v>
      </c>
    </row>
    <row r="35" spans="1:12" x14ac:dyDescent="0.25">
      <c r="A35" s="31" t="s">
        <v>62</v>
      </c>
      <c r="B35" s="15">
        <v>45387</v>
      </c>
      <c r="C35" s="31" t="s">
        <v>63</v>
      </c>
      <c r="D35" s="32">
        <v>1000</v>
      </c>
      <c r="E35" s="32">
        <v>-1000</v>
      </c>
      <c r="F35" s="33">
        <v>0</v>
      </c>
      <c r="G35" s="31" t="s">
        <v>8</v>
      </c>
      <c r="H35" s="27">
        <v>1</v>
      </c>
      <c r="I35" s="8">
        <v>600</v>
      </c>
      <c r="J35" s="32">
        <v>1000</v>
      </c>
      <c r="K35" s="32">
        <v>-1000</v>
      </c>
      <c r="L35" s="32">
        <f t="shared" si="2"/>
        <v>0</v>
      </c>
    </row>
    <row r="36" spans="1:12" x14ac:dyDescent="0.25">
      <c r="A36" s="31" t="s">
        <v>64</v>
      </c>
      <c r="B36" s="15">
        <v>45387</v>
      </c>
      <c r="C36" s="31" t="s">
        <v>63</v>
      </c>
      <c r="D36" s="32">
        <v>1000</v>
      </c>
      <c r="E36" s="32">
        <v>-1000</v>
      </c>
      <c r="F36" s="33">
        <v>0</v>
      </c>
      <c r="G36" s="31" t="s">
        <v>8</v>
      </c>
      <c r="H36" s="27">
        <v>1</v>
      </c>
      <c r="I36" s="8">
        <v>600</v>
      </c>
      <c r="J36" s="32">
        <v>1000</v>
      </c>
      <c r="K36" s="32">
        <v>-1000</v>
      </c>
      <c r="L36" s="32">
        <f t="shared" si="2"/>
        <v>0</v>
      </c>
    </row>
    <row r="37" spans="1:12" x14ac:dyDescent="0.25">
      <c r="A37" s="31" t="s">
        <v>65</v>
      </c>
      <c r="B37" s="15">
        <v>45387</v>
      </c>
      <c r="C37" s="31" t="s">
        <v>63</v>
      </c>
      <c r="D37" s="32">
        <v>1000</v>
      </c>
      <c r="E37" s="32">
        <v>-1000</v>
      </c>
      <c r="F37" s="33">
        <v>0</v>
      </c>
      <c r="G37" s="31" t="s">
        <v>8</v>
      </c>
      <c r="H37" s="27">
        <v>1</v>
      </c>
      <c r="I37" s="8">
        <v>600</v>
      </c>
      <c r="J37" s="32">
        <v>1000</v>
      </c>
      <c r="K37" s="32">
        <v>-1000</v>
      </c>
      <c r="L37" s="32">
        <f t="shared" si="2"/>
        <v>0</v>
      </c>
    </row>
    <row r="38" spans="1:12" x14ac:dyDescent="0.25">
      <c r="A38" s="31" t="s">
        <v>66</v>
      </c>
      <c r="B38" s="15">
        <v>45387</v>
      </c>
      <c r="C38" s="31" t="s">
        <v>63</v>
      </c>
      <c r="D38" s="32">
        <v>1000</v>
      </c>
      <c r="E38" s="32">
        <v>-1000</v>
      </c>
      <c r="F38" s="33">
        <v>0</v>
      </c>
      <c r="G38" s="31" t="s">
        <v>8</v>
      </c>
      <c r="H38" s="27">
        <v>1</v>
      </c>
      <c r="I38" s="8">
        <v>600</v>
      </c>
      <c r="J38" s="32">
        <v>1000</v>
      </c>
      <c r="K38" s="32">
        <v>-1000</v>
      </c>
      <c r="L38" s="32">
        <f t="shared" si="2"/>
        <v>0</v>
      </c>
    </row>
    <row r="39" spans="1:12" x14ac:dyDescent="0.25">
      <c r="A39" s="31" t="s">
        <v>67</v>
      </c>
      <c r="B39" s="15">
        <v>45387</v>
      </c>
      <c r="C39" s="31" t="s">
        <v>68</v>
      </c>
      <c r="D39" s="32">
        <v>1000</v>
      </c>
      <c r="E39" s="32">
        <v>-1000</v>
      </c>
      <c r="F39" s="33">
        <v>0</v>
      </c>
      <c r="G39" s="31" t="s">
        <v>8</v>
      </c>
      <c r="H39" s="27">
        <v>1</v>
      </c>
      <c r="I39" s="8">
        <v>600</v>
      </c>
      <c r="J39" s="32">
        <v>1000</v>
      </c>
      <c r="K39" s="32">
        <v>-1000</v>
      </c>
      <c r="L39" s="32">
        <f t="shared" si="2"/>
        <v>0</v>
      </c>
    </row>
    <row r="40" spans="1:12" x14ac:dyDescent="0.25">
      <c r="A40" s="31" t="s">
        <v>69</v>
      </c>
      <c r="B40" s="15">
        <v>45387</v>
      </c>
      <c r="C40" s="31" t="s">
        <v>70</v>
      </c>
      <c r="D40" s="32">
        <v>1000</v>
      </c>
      <c r="E40" s="32">
        <v>-1000</v>
      </c>
      <c r="F40" s="33">
        <v>0</v>
      </c>
      <c r="G40" s="31" t="s">
        <v>8</v>
      </c>
      <c r="H40" s="27">
        <v>1</v>
      </c>
      <c r="I40" s="8">
        <v>600</v>
      </c>
      <c r="J40" s="32">
        <v>1000</v>
      </c>
      <c r="K40" s="32">
        <v>-1000</v>
      </c>
      <c r="L40" s="32">
        <f t="shared" si="2"/>
        <v>0</v>
      </c>
    </row>
    <row r="41" spans="1:12" x14ac:dyDescent="0.25">
      <c r="A41" s="31" t="s">
        <v>71</v>
      </c>
      <c r="B41" s="15">
        <v>45387</v>
      </c>
      <c r="C41" s="31" t="s">
        <v>70</v>
      </c>
      <c r="D41" s="32">
        <v>1000</v>
      </c>
      <c r="E41" s="32">
        <v>-1000</v>
      </c>
      <c r="F41" s="33">
        <v>0</v>
      </c>
      <c r="G41" s="31" t="s">
        <v>8</v>
      </c>
      <c r="H41" s="27">
        <v>1</v>
      </c>
      <c r="I41" s="8">
        <v>600</v>
      </c>
      <c r="J41" s="32">
        <v>1000</v>
      </c>
      <c r="K41" s="32">
        <v>-1000</v>
      </c>
      <c r="L41" s="32">
        <f t="shared" si="2"/>
        <v>0</v>
      </c>
    </row>
    <row r="42" spans="1:12" x14ac:dyDescent="0.25">
      <c r="A42" s="31" t="s">
        <v>72</v>
      </c>
      <c r="B42" s="15">
        <v>45387</v>
      </c>
      <c r="C42" s="31" t="s">
        <v>70</v>
      </c>
      <c r="D42" s="32">
        <v>1000</v>
      </c>
      <c r="E42" s="32">
        <v>-1000</v>
      </c>
      <c r="F42" s="33">
        <v>0</v>
      </c>
      <c r="G42" s="31" t="s">
        <v>8</v>
      </c>
      <c r="H42" s="27">
        <v>1</v>
      </c>
      <c r="I42" s="8">
        <v>600</v>
      </c>
      <c r="J42" s="32">
        <v>1000</v>
      </c>
      <c r="K42" s="32">
        <v>-1000</v>
      </c>
      <c r="L42" s="32">
        <f t="shared" si="2"/>
        <v>0</v>
      </c>
    </row>
    <row r="43" spans="1:12" x14ac:dyDescent="0.25">
      <c r="A43" s="31" t="s">
        <v>73</v>
      </c>
      <c r="B43" s="15">
        <v>45387</v>
      </c>
      <c r="C43" s="31" t="s">
        <v>74</v>
      </c>
      <c r="D43" s="32">
        <v>3162</v>
      </c>
      <c r="E43" s="32">
        <v>-3162</v>
      </c>
      <c r="F43" s="33">
        <v>0</v>
      </c>
      <c r="G43" s="31" t="s">
        <v>8</v>
      </c>
      <c r="H43" s="27">
        <v>1</v>
      </c>
      <c r="I43" s="8">
        <v>600</v>
      </c>
      <c r="J43" s="32">
        <v>3162</v>
      </c>
      <c r="K43" s="32">
        <v>-3162</v>
      </c>
      <c r="L43" s="32">
        <f t="shared" si="2"/>
        <v>0</v>
      </c>
    </row>
    <row r="44" spans="1:12" x14ac:dyDescent="0.25">
      <c r="A44" s="31" t="s">
        <v>75</v>
      </c>
      <c r="B44" s="15">
        <v>45387</v>
      </c>
      <c r="C44" s="31" t="s">
        <v>74</v>
      </c>
      <c r="D44" s="32">
        <v>3162</v>
      </c>
      <c r="E44" s="32">
        <v>-3162</v>
      </c>
      <c r="F44" s="33">
        <v>0</v>
      </c>
      <c r="G44" s="31" t="s">
        <v>8</v>
      </c>
      <c r="H44" s="27">
        <v>1</v>
      </c>
      <c r="I44" s="8">
        <v>600</v>
      </c>
      <c r="J44" s="32">
        <v>3162</v>
      </c>
      <c r="K44" s="32">
        <v>-3162</v>
      </c>
      <c r="L44" s="32">
        <f t="shared" si="2"/>
        <v>0</v>
      </c>
    </row>
    <row r="45" spans="1:12" hidden="1" x14ac:dyDescent="0.25">
      <c r="A45" s="14" t="s">
        <v>76</v>
      </c>
      <c r="B45" s="15">
        <v>45387</v>
      </c>
      <c r="C45" s="16" t="s">
        <v>77</v>
      </c>
      <c r="D45" s="17">
        <v>2581</v>
      </c>
      <c r="E45" s="17">
        <v>-2581</v>
      </c>
      <c r="F45" s="18">
        <v>0</v>
      </c>
      <c r="G45" s="16" t="s">
        <v>8</v>
      </c>
      <c r="H45" s="27"/>
      <c r="J45" s="32">
        <v>1000</v>
      </c>
      <c r="K45" s="32">
        <v>-1000</v>
      </c>
      <c r="L45" s="33">
        <v>0</v>
      </c>
    </row>
    <row r="46" spans="1:12" x14ac:dyDescent="0.25">
      <c r="A46" s="31" t="s">
        <v>78</v>
      </c>
      <c r="B46" s="15">
        <v>45387</v>
      </c>
      <c r="C46" s="31" t="s">
        <v>79</v>
      </c>
      <c r="D46" s="32">
        <v>1000</v>
      </c>
      <c r="E46" s="32">
        <v>-1000</v>
      </c>
      <c r="F46" s="33">
        <v>0</v>
      </c>
      <c r="G46" s="31" t="s">
        <v>8</v>
      </c>
      <c r="H46" s="27">
        <v>1</v>
      </c>
      <c r="I46" s="8">
        <v>600</v>
      </c>
      <c r="J46" s="32">
        <v>1000</v>
      </c>
      <c r="K46" s="32">
        <v>-1000</v>
      </c>
      <c r="L46" s="32">
        <f t="shared" ref="L46:L55" si="3">J46+K46</f>
        <v>0</v>
      </c>
    </row>
    <row r="47" spans="1:12" x14ac:dyDescent="0.25">
      <c r="A47" s="31" t="s">
        <v>80</v>
      </c>
      <c r="B47" s="15">
        <v>45387</v>
      </c>
      <c r="C47" s="31" t="s">
        <v>79</v>
      </c>
      <c r="D47" s="32">
        <v>1000</v>
      </c>
      <c r="E47" s="32">
        <v>-1000</v>
      </c>
      <c r="F47" s="33">
        <v>0</v>
      </c>
      <c r="G47" s="31" t="s">
        <v>8</v>
      </c>
      <c r="H47" s="27">
        <v>1</v>
      </c>
      <c r="I47" s="8">
        <v>600</v>
      </c>
      <c r="J47" s="32">
        <v>1000</v>
      </c>
      <c r="K47" s="32">
        <v>-1000</v>
      </c>
      <c r="L47" s="32">
        <f t="shared" si="3"/>
        <v>0</v>
      </c>
    </row>
    <row r="48" spans="1:12" x14ac:dyDescent="0.25">
      <c r="A48" s="31" t="s">
        <v>81</v>
      </c>
      <c r="B48" s="15">
        <v>45387</v>
      </c>
      <c r="C48" s="31" t="s">
        <v>79</v>
      </c>
      <c r="D48" s="32">
        <v>1000</v>
      </c>
      <c r="E48" s="32">
        <v>-1000</v>
      </c>
      <c r="F48" s="33">
        <v>0</v>
      </c>
      <c r="G48" s="31" t="s">
        <v>8</v>
      </c>
      <c r="H48" s="27">
        <v>1</v>
      </c>
      <c r="I48" s="8">
        <v>600</v>
      </c>
      <c r="J48" s="32">
        <v>1000</v>
      </c>
      <c r="K48" s="32">
        <v>-1000</v>
      </c>
      <c r="L48" s="32">
        <f t="shared" si="3"/>
        <v>0</v>
      </c>
    </row>
    <row r="49" spans="1:14" x14ac:dyDescent="0.25">
      <c r="A49" s="31" t="s">
        <v>82</v>
      </c>
      <c r="B49" s="15">
        <v>45387</v>
      </c>
      <c r="C49" s="31" t="s">
        <v>79</v>
      </c>
      <c r="D49" s="32">
        <v>1000</v>
      </c>
      <c r="E49" s="32">
        <v>-1000</v>
      </c>
      <c r="F49" s="33">
        <v>0</v>
      </c>
      <c r="G49" s="31" t="s">
        <v>8</v>
      </c>
      <c r="H49" s="27">
        <v>1</v>
      </c>
      <c r="I49" s="8">
        <v>600</v>
      </c>
      <c r="J49" s="32">
        <v>1000</v>
      </c>
      <c r="K49" s="32">
        <v>-1000</v>
      </c>
      <c r="L49" s="32">
        <f t="shared" si="3"/>
        <v>0</v>
      </c>
    </row>
    <row r="50" spans="1:14" x14ac:dyDescent="0.25">
      <c r="A50" s="31" t="s">
        <v>83</v>
      </c>
      <c r="B50" s="15">
        <v>45387</v>
      </c>
      <c r="C50" s="31" t="s">
        <v>84</v>
      </c>
      <c r="D50" s="32">
        <v>1533</v>
      </c>
      <c r="E50" s="32">
        <v>-1533</v>
      </c>
      <c r="F50" s="33">
        <v>0</v>
      </c>
      <c r="G50" s="31" t="s">
        <v>8</v>
      </c>
      <c r="H50" s="27">
        <v>1</v>
      </c>
      <c r="I50" s="8">
        <v>600</v>
      </c>
      <c r="J50" s="32">
        <v>1533</v>
      </c>
      <c r="K50" s="32">
        <v>-1533</v>
      </c>
      <c r="L50" s="32">
        <f t="shared" si="3"/>
        <v>0</v>
      </c>
    </row>
    <row r="51" spans="1:14" x14ac:dyDescent="0.25">
      <c r="A51" s="31" t="s">
        <v>85</v>
      </c>
      <c r="B51" s="15">
        <v>45505</v>
      </c>
      <c r="C51" s="31" t="s">
        <v>86</v>
      </c>
      <c r="D51" s="32">
        <v>3030</v>
      </c>
      <c r="E51" s="32">
        <v>-3030</v>
      </c>
      <c r="F51" s="33">
        <v>0</v>
      </c>
      <c r="G51" s="31" t="s">
        <v>8</v>
      </c>
      <c r="H51" s="27">
        <v>1</v>
      </c>
      <c r="I51" s="8">
        <v>600</v>
      </c>
      <c r="J51" s="32">
        <v>3030</v>
      </c>
      <c r="K51" s="32">
        <v>-3030</v>
      </c>
      <c r="L51" s="32">
        <f t="shared" si="3"/>
        <v>0</v>
      </c>
    </row>
    <row r="52" spans="1:14" x14ac:dyDescent="0.25">
      <c r="A52" s="31" t="s">
        <v>87</v>
      </c>
      <c r="B52" s="15">
        <v>45505</v>
      </c>
      <c r="C52" s="31" t="s">
        <v>86</v>
      </c>
      <c r="D52" s="32">
        <v>3030</v>
      </c>
      <c r="E52" s="32">
        <v>-3030</v>
      </c>
      <c r="F52" s="33">
        <v>0</v>
      </c>
      <c r="G52" s="31" t="s">
        <v>8</v>
      </c>
      <c r="H52" s="27">
        <v>1</v>
      </c>
      <c r="I52" s="8">
        <v>600</v>
      </c>
      <c r="J52" s="32">
        <v>3030</v>
      </c>
      <c r="K52" s="32">
        <v>-3030</v>
      </c>
      <c r="L52" s="32">
        <f t="shared" si="3"/>
        <v>0</v>
      </c>
    </row>
    <row r="53" spans="1:14" x14ac:dyDescent="0.25">
      <c r="A53" s="31" t="s">
        <v>88</v>
      </c>
      <c r="B53" s="15">
        <v>45505</v>
      </c>
      <c r="C53" s="31" t="s">
        <v>86</v>
      </c>
      <c r="D53" s="32">
        <v>3030</v>
      </c>
      <c r="E53" s="32">
        <v>-3030</v>
      </c>
      <c r="F53" s="33">
        <v>0</v>
      </c>
      <c r="G53" s="31" t="s">
        <v>8</v>
      </c>
      <c r="H53" s="27">
        <v>1</v>
      </c>
      <c r="I53" s="8">
        <v>600</v>
      </c>
      <c r="J53" s="32">
        <v>3030</v>
      </c>
      <c r="K53" s="32">
        <v>-3030</v>
      </c>
      <c r="L53" s="32">
        <f t="shared" si="3"/>
        <v>0</v>
      </c>
    </row>
    <row r="54" spans="1:14" x14ac:dyDescent="0.25">
      <c r="A54" s="31" t="s">
        <v>89</v>
      </c>
      <c r="B54" s="15">
        <v>45505</v>
      </c>
      <c r="C54" s="31" t="s">
        <v>86</v>
      </c>
      <c r="D54" s="32">
        <v>2960</v>
      </c>
      <c r="E54" s="32">
        <v>-2960</v>
      </c>
      <c r="F54" s="33">
        <v>0</v>
      </c>
      <c r="G54" s="31" t="s">
        <v>8</v>
      </c>
      <c r="H54" s="27">
        <v>1</v>
      </c>
      <c r="I54" s="8">
        <v>600</v>
      </c>
      <c r="J54" s="32">
        <v>2960</v>
      </c>
      <c r="K54" s="32">
        <v>-2960</v>
      </c>
      <c r="L54" s="32">
        <f t="shared" si="3"/>
        <v>0</v>
      </c>
    </row>
    <row r="55" spans="1:14" x14ac:dyDescent="0.25">
      <c r="A55" s="31" t="s">
        <v>90</v>
      </c>
      <c r="B55" s="15">
        <v>45505</v>
      </c>
      <c r="C55" s="31" t="s">
        <v>86</v>
      </c>
      <c r="D55" s="32">
        <v>2960</v>
      </c>
      <c r="E55" s="32">
        <v>-2960</v>
      </c>
      <c r="F55" s="33">
        <v>0</v>
      </c>
      <c r="G55" s="31" t="s">
        <v>8</v>
      </c>
      <c r="H55" s="27">
        <v>1</v>
      </c>
      <c r="I55" s="8">
        <v>600</v>
      </c>
      <c r="J55" s="32">
        <v>2960</v>
      </c>
      <c r="K55" s="32">
        <v>-2960</v>
      </c>
      <c r="L55" s="32">
        <f t="shared" si="3"/>
        <v>0</v>
      </c>
    </row>
    <row r="56" spans="1:14" x14ac:dyDescent="0.25">
      <c r="A56" s="31" t="s">
        <v>91</v>
      </c>
      <c r="B56" s="15">
        <v>45616</v>
      </c>
      <c r="C56" s="31" t="s">
        <v>92</v>
      </c>
      <c r="D56" s="32">
        <v>6988</v>
      </c>
      <c r="E56" s="32">
        <v>-1049</v>
      </c>
      <c r="F56" s="32">
        <v>5939</v>
      </c>
      <c r="G56" s="31" t="s">
        <v>8</v>
      </c>
      <c r="H56" s="27">
        <v>1</v>
      </c>
      <c r="I56" s="8">
        <v>5939</v>
      </c>
      <c r="J56" s="32">
        <v>6988</v>
      </c>
      <c r="K56" s="45">
        <v>-1224</v>
      </c>
      <c r="L56" s="45">
        <f>J56+K56</f>
        <v>5764</v>
      </c>
      <c r="M56" s="31" t="s">
        <v>91</v>
      </c>
      <c r="N56" s="31" t="s">
        <v>92</v>
      </c>
    </row>
    <row r="57" spans="1:14" x14ac:dyDescent="0.25">
      <c r="A57" s="31" t="s">
        <v>93</v>
      </c>
      <c r="B57" s="15">
        <v>45658</v>
      </c>
      <c r="C57" s="31" t="s">
        <v>86</v>
      </c>
      <c r="D57" s="32">
        <v>9090</v>
      </c>
      <c r="E57" s="32">
        <v>-9090</v>
      </c>
      <c r="F57" s="33">
        <v>0</v>
      </c>
      <c r="G57" s="31" t="s">
        <v>8</v>
      </c>
      <c r="H57" s="27">
        <v>1</v>
      </c>
      <c r="I57" s="8">
        <v>600</v>
      </c>
      <c r="J57" s="32">
        <v>9090</v>
      </c>
      <c r="K57" s="32">
        <v>-9090</v>
      </c>
      <c r="L57" s="32">
        <f>J57+K57</f>
        <v>0</v>
      </c>
    </row>
    <row r="58" spans="1:14" hidden="1" x14ac:dyDescent="0.25">
      <c r="A58" s="14" t="s">
        <v>94</v>
      </c>
      <c r="B58" s="15">
        <v>45721</v>
      </c>
      <c r="C58" s="16" t="s">
        <v>95</v>
      </c>
      <c r="D58" s="17">
        <v>4592.32</v>
      </c>
      <c r="E58" s="18">
        <v>-230.32</v>
      </c>
      <c r="F58" s="17">
        <v>4362</v>
      </c>
      <c r="G58" s="16" t="s">
        <v>8</v>
      </c>
      <c r="H58" s="27"/>
      <c r="J58" s="32">
        <v>5822</v>
      </c>
      <c r="K58" s="32">
        <v>-1263</v>
      </c>
      <c r="L58" s="32">
        <v>4559</v>
      </c>
    </row>
    <row r="59" spans="1:14" hidden="1" x14ac:dyDescent="0.25">
      <c r="A59" s="14" t="s">
        <v>96</v>
      </c>
      <c r="B59" s="15">
        <v>45721</v>
      </c>
      <c r="C59" s="16" t="s">
        <v>97</v>
      </c>
      <c r="D59" s="17">
        <v>4507.87</v>
      </c>
      <c r="E59" s="18">
        <v>-225.87</v>
      </c>
      <c r="F59" s="17">
        <v>4282</v>
      </c>
      <c r="G59" s="16" t="s">
        <v>8</v>
      </c>
      <c r="H59" s="27"/>
      <c r="J59" s="32">
        <v>3738</v>
      </c>
      <c r="K59" s="33">
        <v>-811</v>
      </c>
      <c r="L59" s="32">
        <v>2927</v>
      </c>
    </row>
    <row r="60" spans="1:14" hidden="1" x14ac:dyDescent="0.25">
      <c r="A60" s="14" t="s">
        <v>98</v>
      </c>
      <c r="B60" s="15">
        <v>45778</v>
      </c>
      <c r="C60" s="16" t="s">
        <v>99</v>
      </c>
      <c r="D60" s="17">
        <v>4868.66</v>
      </c>
      <c r="E60" s="18">
        <v>-122.66</v>
      </c>
      <c r="F60" s="17">
        <v>4746</v>
      </c>
      <c r="G60" s="16" t="s">
        <v>8</v>
      </c>
      <c r="H60" s="27"/>
      <c r="J60" s="32">
        <v>1000</v>
      </c>
      <c r="K60" s="32">
        <v>-1000</v>
      </c>
      <c r="L60" s="33">
        <v>0</v>
      </c>
    </row>
    <row r="61" spans="1:14" hidden="1" x14ac:dyDescent="0.25">
      <c r="A61" s="9" t="s">
        <v>100</v>
      </c>
      <c r="B61" s="10"/>
      <c r="C61" s="11" t="s">
        <v>10</v>
      </c>
      <c r="D61" s="12">
        <v>269564.84999999998</v>
      </c>
      <c r="E61" s="12">
        <v>-119619.85</v>
      </c>
      <c r="F61" s="12">
        <v>149945</v>
      </c>
      <c r="G61" s="11" t="s">
        <v>8</v>
      </c>
      <c r="H61" s="27"/>
      <c r="J61" s="32">
        <v>1000</v>
      </c>
      <c r="K61" s="32">
        <v>-1000</v>
      </c>
      <c r="L61" s="33">
        <v>0</v>
      </c>
    </row>
    <row r="62" spans="1:14" hidden="1" x14ac:dyDescent="0.25">
      <c r="A62" s="9" t="s">
        <v>101</v>
      </c>
      <c r="B62" s="10"/>
      <c r="C62" s="11" t="s">
        <v>10</v>
      </c>
      <c r="D62" s="12">
        <v>269564.84999999998</v>
      </c>
      <c r="E62" s="12">
        <v>-119619.85</v>
      </c>
      <c r="F62" s="12">
        <v>149945</v>
      </c>
      <c r="G62" s="11" t="s">
        <v>8</v>
      </c>
      <c r="H62" s="27"/>
    </row>
    <row r="63" spans="1:14" x14ac:dyDescent="0.25">
      <c r="A63" s="31" t="s">
        <v>102</v>
      </c>
      <c r="B63" s="15">
        <v>45387</v>
      </c>
      <c r="C63" s="31" t="s">
        <v>103</v>
      </c>
      <c r="D63" s="32">
        <v>5822</v>
      </c>
      <c r="E63" s="32">
        <v>-1263</v>
      </c>
      <c r="F63" s="32">
        <v>4559</v>
      </c>
      <c r="G63" s="31" t="s">
        <v>8</v>
      </c>
      <c r="H63" s="27">
        <v>1</v>
      </c>
      <c r="I63" s="8">
        <v>4559</v>
      </c>
      <c r="J63" s="32">
        <v>5822</v>
      </c>
      <c r="K63" s="45">
        <v>-1360</v>
      </c>
      <c r="L63" s="45">
        <f>J63+K63</f>
        <v>4462</v>
      </c>
      <c r="M63" s="31" t="s">
        <v>102</v>
      </c>
      <c r="N63" s="31" t="s">
        <v>103</v>
      </c>
    </row>
    <row r="64" spans="1:14" x14ac:dyDescent="0.25">
      <c r="A64" s="31" t="s">
        <v>104</v>
      </c>
      <c r="B64" s="15">
        <v>45387</v>
      </c>
      <c r="C64" s="31" t="s">
        <v>105</v>
      </c>
      <c r="D64" s="32">
        <v>3738</v>
      </c>
      <c r="E64" s="33">
        <v>-811</v>
      </c>
      <c r="F64" s="32">
        <v>2927</v>
      </c>
      <c r="G64" s="31" t="s">
        <v>8</v>
      </c>
      <c r="H64" s="27">
        <v>1</v>
      </c>
      <c r="I64" s="8">
        <v>2927</v>
      </c>
      <c r="J64" s="32">
        <v>3738</v>
      </c>
      <c r="K64" s="46">
        <v>-873</v>
      </c>
      <c r="L64" s="45">
        <f>J64+K64</f>
        <v>2865</v>
      </c>
      <c r="M64" s="31" t="s">
        <v>104</v>
      </c>
      <c r="N64" s="31" t="s">
        <v>105</v>
      </c>
    </row>
    <row r="65" spans="1:15" hidden="1" x14ac:dyDescent="0.25">
      <c r="A65" s="14" t="s">
        <v>106</v>
      </c>
      <c r="B65" s="15">
        <v>45387</v>
      </c>
      <c r="C65" s="16" t="s">
        <v>107</v>
      </c>
      <c r="D65" s="17">
        <v>65614</v>
      </c>
      <c r="E65" s="17">
        <v>-14217</v>
      </c>
      <c r="F65" s="17">
        <v>51397</v>
      </c>
      <c r="G65" s="16" t="s">
        <v>8</v>
      </c>
      <c r="H65" s="27"/>
      <c r="J65" t="s">
        <v>134</v>
      </c>
    </row>
    <row r="66" spans="1:15" x14ac:dyDescent="0.25">
      <c r="A66" s="31" t="s">
        <v>108</v>
      </c>
      <c r="B66" s="15">
        <v>45387</v>
      </c>
      <c r="C66" s="31" t="s">
        <v>109</v>
      </c>
      <c r="D66" s="32">
        <v>1000</v>
      </c>
      <c r="E66" s="32">
        <v>-1000</v>
      </c>
      <c r="F66" s="33">
        <v>0</v>
      </c>
      <c r="G66" s="31" t="s">
        <v>8</v>
      </c>
      <c r="H66" s="27">
        <v>1</v>
      </c>
      <c r="I66" s="8">
        <v>600</v>
      </c>
      <c r="J66" s="32">
        <v>1000</v>
      </c>
      <c r="K66" s="32">
        <v>-1000</v>
      </c>
      <c r="L66" s="32">
        <f>J66+K66</f>
        <v>0</v>
      </c>
    </row>
    <row r="67" spans="1:15" x14ac:dyDescent="0.25">
      <c r="A67" s="31" t="s">
        <v>110</v>
      </c>
      <c r="B67" s="15">
        <v>45387</v>
      </c>
      <c r="C67" s="31" t="s">
        <v>111</v>
      </c>
      <c r="D67" s="32">
        <v>1000</v>
      </c>
      <c r="E67" s="32">
        <v>-1000</v>
      </c>
      <c r="F67" s="33">
        <v>0</v>
      </c>
      <c r="G67" s="31" t="s">
        <v>8</v>
      </c>
      <c r="H67" s="27">
        <v>1</v>
      </c>
      <c r="I67" s="8">
        <v>600</v>
      </c>
      <c r="J67" s="32">
        <v>1000</v>
      </c>
      <c r="K67" s="32">
        <v>-1000</v>
      </c>
      <c r="L67" s="32">
        <f>J67+K67</f>
        <v>0</v>
      </c>
    </row>
    <row r="68" spans="1:15" hidden="1" x14ac:dyDescent="0.25">
      <c r="A68" s="9" t="s">
        <v>112</v>
      </c>
      <c r="B68" s="10"/>
      <c r="C68" s="11" t="s">
        <v>10</v>
      </c>
      <c r="D68" s="12">
        <v>77174</v>
      </c>
      <c r="E68" s="12">
        <v>-18291</v>
      </c>
      <c r="F68" s="12">
        <v>58883</v>
      </c>
      <c r="G68" s="11" t="s">
        <v>8</v>
      </c>
      <c r="H68" s="27"/>
    </row>
    <row r="69" spans="1:15" hidden="1" x14ac:dyDescent="0.25">
      <c r="A69" s="9" t="s">
        <v>113</v>
      </c>
      <c r="B69" s="10"/>
      <c r="C69" s="11" t="s">
        <v>10</v>
      </c>
      <c r="D69" s="12">
        <v>77174</v>
      </c>
      <c r="E69" s="12">
        <v>-18291</v>
      </c>
      <c r="F69" s="12">
        <v>58883</v>
      </c>
      <c r="G69" s="11" t="s">
        <v>8</v>
      </c>
      <c r="H69" s="27"/>
    </row>
    <row r="70" spans="1:15" hidden="1" x14ac:dyDescent="0.25">
      <c r="A70" s="9" t="s">
        <v>114</v>
      </c>
      <c r="B70" s="10"/>
      <c r="C70" s="11" t="s">
        <v>10</v>
      </c>
      <c r="D70" s="12">
        <v>346738.85</v>
      </c>
      <c r="E70" s="12">
        <v>-137910.85</v>
      </c>
      <c r="F70" s="12">
        <v>208828</v>
      </c>
      <c r="G70" s="11" t="s">
        <v>8</v>
      </c>
      <c r="H70" s="27"/>
    </row>
    <row r="71" spans="1:15" hidden="1" x14ac:dyDescent="0.25">
      <c r="A71" s="9" t="s">
        <v>115</v>
      </c>
      <c r="B71" s="10"/>
      <c r="C71" s="11" t="s">
        <v>10</v>
      </c>
      <c r="D71" s="12">
        <v>436802.04</v>
      </c>
      <c r="E71" s="12">
        <v>-157985.04</v>
      </c>
      <c r="F71" s="12">
        <v>278817</v>
      </c>
      <c r="G71" s="11" t="s">
        <v>8</v>
      </c>
      <c r="H71" s="27"/>
    </row>
    <row r="72" spans="1:15" hidden="1" x14ac:dyDescent="0.25">
      <c r="A72" s="9" t="s">
        <v>116</v>
      </c>
      <c r="B72" s="10"/>
      <c r="C72" s="11" t="s">
        <v>10</v>
      </c>
      <c r="D72" s="12">
        <v>436802.04</v>
      </c>
      <c r="E72" s="12">
        <v>-157985.04</v>
      </c>
      <c r="F72" s="12">
        <v>278817</v>
      </c>
      <c r="G72" s="11" t="s">
        <v>8</v>
      </c>
      <c r="H72" s="27"/>
    </row>
    <row r="73" spans="1:15" hidden="1" x14ac:dyDescent="0.25">
      <c r="H73" s="29" t="s">
        <v>117</v>
      </c>
      <c r="I73" s="21">
        <f>SUM(I2:I72)</f>
        <v>188739</v>
      </c>
    </row>
    <row r="74" spans="1:15" x14ac:dyDescent="0.25">
      <c r="D74" s="35">
        <f>SUBTOTAL(9,D2:D73)</f>
        <v>291318</v>
      </c>
      <c r="E74" s="35">
        <f t="shared" ref="E74:F74" si="4">SUBTOTAL(9,E2:E73)</f>
        <v>-119979</v>
      </c>
      <c r="F74" s="35">
        <f t="shared" si="4"/>
        <v>171339</v>
      </c>
      <c r="I74" s="36">
        <f>SUBTOTAL(9,I12:I67)</f>
        <v>188739</v>
      </c>
      <c r="J74" s="47">
        <f>SUBTOTAL(9,J12:J67)</f>
        <v>291318</v>
      </c>
      <c r="K74" s="47">
        <f>SUBTOTAL(9,K12:K67)</f>
        <v>-125536</v>
      </c>
      <c r="L74" s="47">
        <f>SUBTOTAL(9,L12:L67)</f>
        <v>165782</v>
      </c>
      <c r="M74" t="s">
        <v>164</v>
      </c>
      <c r="O74" t="s">
        <v>165</v>
      </c>
    </row>
    <row r="75" spans="1:15" x14ac:dyDescent="0.25">
      <c r="H75" s="22" t="s">
        <v>118</v>
      </c>
    </row>
    <row r="76" spans="1:15" x14ac:dyDescent="0.25">
      <c r="H76" s="23" t="s">
        <v>119</v>
      </c>
      <c r="I76" s="8">
        <v>1273.26</v>
      </c>
      <c r="K76" t="s">
        <v>163</v>
      </c>
    </row>
    <row r="77" spans="1:15" x14ac:dyDescent="0.25">
      <c r="H77" s="23" t="s">
        <v>120</v>
      </c>
      <c r="I77" s="8">
        <v>1880</v>
      </c>
      <c r="L77" t="s">
        <v>164</v>
      </c>
      <c r="N77" t="s">
        <v>165</v>
      </c>
    </row>
    <row r="78" spans="1:15" x14ac:dyDescent="0.25">
      <c r="H78" s="23" t="s">
        <v>121</v>
      </c>
      <c r="I78" s="8">
        <v>11266.56</v>
      </c>
    </row>
    <row r="79" spans="1:15" x14ac:dyDescent="0.25">
      <c r="H79" s="23" t="s">
        <v>135</v>
      </c>
      <c r="I79" s="8">
        <v>6823</v>
      </c>
    </row>
    <row r="80" spans="1:15" x14ac:dyDescent="0.25">
      <c r="H80" s="23" t="s">
        <v>124</v>
      </c>
      <c r="I80" s="8">
        <v>7061.73</v>
      </c>
    </row>
    <row r="81" spans="8:11" x14ac:dyDescent="0.25">
      <c r="H81" s="23" t="s">
        <v>125</v>
      </c>
      <c r="I81" s="8">
        <v>17155.52</v>
      </c>
    </row>
    <row r="82" spans="8:11" x14ac:dyDescent="0.25">
      <c r="H82" s="24" t="s">
        <v>122</v>
      </c>
      <c r="I82" s="21">
        <f>SUM(I76:I81)</f>
        <v>45460.07</v>
      </c>
    </row>
    <row r="85" spans="8:11" ht="16.5" x14ac:dyDescent="0.35">
      <c r="H85" s="20" t="s">
        <v>123</v>
      </c>
      <c r="I85" s="25">
        <f>I73+I82</f>
        <v>234199.07</v>
      </c>
    </row>
    <row r="87" spans="8:11" x14ac:dyDescent="0.25">
      <c r="I87" s="38">
        <f>I82</f>
        <v>45460.07</v>
      </c>
      <c r="J87" t="s">
        <v>156</v>
      </c>
    </row>
    <row r="88" spans="8:11" x14ac:dyDescent="0.25">
      <c r="H88" s="37">
        <f>I88+I87</f>
        <v>78870.070000000007</v>
      </c>
      <c r="I88" s="38">
        <f>I12+I13</f>
        <v>33410</v>
      </c>
      <c r="J88" t="s">
        <v>155</v>
      </c>
      <c r="K88" s="37">
        <f>H88*1%</f>
        <v>788.7007000000001</v>
      </c>
    </row>
    <row r="89" spans="8:11" x14ac:dyDescent="0.25">
      <c r="I89" s="39">
        <f>SUBTOTAL(9,I18:I67)</f>
        <v>155329</v>
      </c>
      <c r="J89" t="s">
        <v>154</v>
      </c>
      <c r="K89" s="37">
        <f>I89*2%</f>
        <v>3106.58</v>
      </c>
    </row>
    <row r="90" spans="8:11" x14ac:dyDescent="0.25">
      <c r="K90">
        <f>SUBTOTAL(9,K88:K89)</f>
        <v>3895.2807000000003</v>
      </c>
    </row>
    <row r="91" spans="8:11" x14ac:dyDescent="0.25">
      <c r="I91" s="8">
        <f>I89+I88+I87</f>
        <v>234199.07</v>
      </c>
    </row>
    <row r="92" spans="8:11" x14ac:dyDescent="0.25">
      <c r="K92">
        <v>789</v>
      </c>
    </row>
    <row r="93" spans="8:11" x14ac:dyDescent="0.25">
      <c r="K93">
        <v>3107</v>
      </c>
    </row>
    <row r="94" spans="8:11" x14ac:dyDescent="0.25">
      <c r="K94">
        <f>SUBTOTAL(9,K92:K93)</f>
        <v>3896</v>
      </c>
    </row>
  </sheetData>
  <autoFilter ref="A1:J73" xr:uid="{842385F6-2CFC-4D70-AB2F-C4464E0B0089}">
    <filterColumn colId="7">
      <filters>
        <filter val="1"/>
      </filters>
    </filterColumn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85F6-2CFC-4D70-AB2F-C4464E0B0089}">
  <sheetPr filterMode="1"/>
  <dimension ref="A1:K91"/>
  <sheetViews>
    <sheetView workbookViewId="0">
      <selection activeCell="I13" sqref="I13"/>
    </sheetView>
  </sheetViews>
  <sheetFormatPr defaultColWidth="11.42578125" defaultRowHeight="15" x14ac:dyDescent="0.25"/>
  <cols>
    <col min="1" max="1" width="12.7109375" customWidth="1"/>
    <col min="2" max="2" width="10.7109375" hidden="1" customWidth="1"/>
    <col min="3" max="3" width="50.7109375" customWidth="1"/>
    <col min="4" max="6" width="16.7109375" customWidth="1"/>
    <col min="7" max="7" width="5.7109375" customWidth="1"/>
    <col min="8" max="8" width="18.140625" customWidth="1"/>
    <col min="9" max="9" width="16.42578125" style="8" customWidth="1"/>
    <col min="10" max="10" width="35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137</v>
      </c>
      <c r="F1" s="1" t="s">
        <v>138</v>
      </c>
      <c r="G1" s="1" t="s">
        <v>4</v>
      </c>
      <c r="H1" s="26" t="s">
        <v>136</v>
      </c>
      <c r="I1" s="2" t="s">
        <v>5</v>
      </c>
    </row>
    <row r="2" spans="1:10" hidden="1" x14ac:dyDescent="0.25">
      <c r="A2" s="3" t="s">
        <v>6</v>
      </c>
      <c r="B2" s="4">
        <v>45387</v>
      </c>
      <c r="C2" s="5" t="s">
        <v>7</v>
      </c>
      <c r="D2" s="6">
        <v>4237</v>
      </c>
      <c r="E2" s="7">
        <v>-919</v>
      </c>
      <c r="F2" s="6">
        <v>3318</v>
      </c>
      <c r="G2" s="5" t="s">
        <v>8</v>
      </c>
      <c r="H2" s="27"/>
    </row>
    <row r="3" spans="1:10" hidden="1" x14ac:dyDescent="0.25">
      <c r="A3" s="9" t="s">
        <v>9</v>
      </c>
      <c r="B3" s="10"/>
      <c r="C3" s="11" t="s">
        <v>10</v>
      </c>
      <c r="D3" s="12">
        <v>4237</v>
      </c>
      <c r="E3" s="13">
        <v>-919</v>
      </c>
      <c r="F3" s="12">
        <v>3318</v>
      </c>
      <c r="G3" s="11" t="s">
        <v>8</v>
      </c>
      <c r="H3" s="27"/>
    </row>
    <row r="4" spans="1:10" hidden="1" x14ac:dyDescent="0.25">
      <c r="A4" s="9" t="s">
        <v>11</v>
      </c>
      <c r="B4" s="10"/>
      <c r="C4" s="11" t="s">
        <v>10</v>
      </c>
      <c r="D4" s="12">
        <v>4237</v>
      </c>
      <c r="E4" s="13">
        <v>-919</v>
      </c>
      <c r="F4" s="12">
        <v>3318</v>
      </c>
      <c r="G4" s="11" t="s">
        <v>8</v>
      </c>
      <c r="H4" s="27"/>
    </row>
    <row r="5" spans="1:10" hidden="1" x14ac:dyDescent="0.25">
      <c r="A5" s="9" t="s">
        <v>12</v>
      </c>
      <c r="B5" s="10"/>
      <c r="C5" s="11" t="s">
        <v>10</v>
      </c>
      <c r="D5" s="12">
        <v>4237</v>
      </c>
      <c r="E5" s="13">
        <v>-919</v>
      </c>
      <c r="F5" s="12">
        <v>3318</v>
      </c>
      <c r="G5" s="11" t="s">
        <v>8</v>
      </c>
      <c r="H5" s="27"/>
    </row>
    <row r="6" spans="1:10" hidden="1" x14ac:dyDescent="0.25">
      <c r="A6" s="14" t="s">
        <v>13</v>
      </c>
      <c r="B6" s="15">
        <v>45387</v>
      </c>
      <c r="C6" s="16" t="s">
        <v>14</v>
      </c>
      <c r="D6" s="17">
        <v>32694.19</v>
      </c>
      <c r="E6" s="17">
        <v>-7085.19</v>
      </c>
      <c r="F6" s="17">
        <v>25609</v>
      </c>
      <c r="G6" s="16" t="s">
        <v>8</v>
      </c>
      <c r="H6" s="27"/>
    </row>
    <row r="7" spans="1:10" hidden="1" x14ac:dyDescent="0.25">
      <c r="A7" s="9" t="s">
        <v>15</v>
      </c>
      <c r="B7" s="10"/>
      <c r="C7" s="11" t="s">
        <v>10</v>
      </c>
      <c r="D7" s="12">
        <v>32694.19</v>
      </c>
      <c r="E7" s="12">
        <v>-7085.19</v>
      </c>
      <c r="F7" s="12">
        <v>25609</v>
      </c>
      <c r="G7" s="11" t="s">
        <v>8</v>
      </c>
      <c r="H7" s="27"/>
    </row>
    <row r="8" spans="1:10" hidden="1" x14ac:dyDescent="0.25">
      <c r="A8" s="9" t="s">
        <v>16</v>
      </c>
      <c r="B8" s="10"/>
      <c r="C8" s="11" t="s">
        <v>10</v>
      </c>
      <c r="D8" s="12">
        <v>32694.19</v>
      </c>
      <c r="E8" s="12">
        <v>-7085.19</v>
      </c>
      <c r="F8" s="12">
        <v>25609</v>
      </c>
      <c r="G8" s="11" t="s">
        <v>8</v>
      </c>
      <c r="H8" s="27"/>
    </row>
    <row r="9" spans="1:10" hidden="1" x14ac:dyDescent="0.25">
      <c r="A9" s="9" t="s">
        <v>17</v>
      </c>
      <c r="B9" s="10"/>
      <c r="C9" s="11" t="s">
        <v>10</v>
      </c>
      <c r="D9" s="12">
        <v>32694.19</v>
      </c>
      <c r="E9" s="12">
        <v>-7085.19</v>
      </c>
      <c r="F9" s="12">
        <v>25609</v>
      </c>
      <c r="G9" s="11" t="s">
        <v>8</v>
      </c>
      <c r="H9" s="27"/>
    </row>
    <row r="10" spans="1:10" hidden="1" x14ac:dyDescent="0.25">
      <c r="A10" s="14" t="s">
        <v>18</v>
      </c>
      <c r="B10" s="15">
        <v>45387</v>
      </c>
      <c r="C10" s="16" t="s">
        <v>19</v>
      </c>
      <c r="D10" s="17">
        <v>12305</v>
      </c>
      <c r="E10" s="17">
        <v>-6666</v>
      </c>
      <c r="F10" s="17">
        <v>5639</v>
      </c>
      <c r="G10" s="16" t="s">
        <v>8</v>
      </c>
      <c r="H10" s="27"/>
      <c r="J10" t="s">
        <v>126</v>
      </c>
    </row>
    <row r="11" spans="1:10" hidden="1" x14ac:dyDescent="0.25">
      <c r="A11" s="14" t="s">
        <v>20</v>
      </c>
      <c r="B11" s="15">
        <v>45404</v>
      </c>
      <c r="C11" s="16" t="s">
        <v>21</v>
      </c>
      <c r="D11" s="17">
        <v>4027</v>
      </c>
      <c r="E11" s="17">
        <v>-2014</v>
      </c>
      <c r="F11" s="17">
        <v>2013</v>
      </c>
      <c r="G11" s="16" t="s">
        <v>8</v>
      </c>
      <c r="H11" s="27"/>
      <c r="J11" t="s">
        <v>126</v>
      </c>
    </row>
    <row r="12" spans="1:10" x14ac:dyDescent="0.25">
      <c r="A12" s="31" t="s">
        <v>22</v>
      </c>
      <c r="B12" s="30">
        <v>45616</v>
      </c>
      <c r="C12" s="31" t="s">
        <v>23</v>
      </c>
      <c r="D12" s="32">
        <v>19300</v>
      </c>
      <c r="E12" s="32">
        <v>-1931</v>
      </c>
      <c r="F12" s="32">
        <v>17369</v>
      </c>
      <c r="G12" s="31" t="s">
        <v>8</v>
      </c>
      <c r="H12" s="28">
        <v>1</v>
      </c>
      <c r="I12" s="38">
        <v>17369</v>
      </c>
    </row>
    <row r="13" spans="1:10" x14ac:dyDescent="0.25">
      <c r="A13" s="31" t="s">
        <v>24</v>
      </c>
      <c r="B13" s="30">
        <v>45628</v>
      </c>
      <c r="C13" s="31" t="s">
        <v>23</v>
      </c>
      <c r="D13" s="32">
        <v>17500</v>
      </c>
      <c r="E13" s="32">
        <v>-1459</v>
      </c>
      <c r="F13" s="32">
        <v>16041</v>
      </c>
      <c r="G13" s="31" t="s">
        <v>8</v>
      </c>
      <c r="H13" s="28">
        <v>1</v>
      </c>
      <c r="I13" s="38">
        <v>16041</v>
      </c>
    </row>
    <row r="14" spans="1:10" hidden="1" x14ac:dyDescent="0.25">
      <c r="A14" s="14" t="s">
        <v>25</v>
      </c>
      <c r="B14" s="15">
        <v>45778</v>
      </c>
      <c r="C14" s="16" t="s">
        <v>23</v>
      </c>
      <c r="D14" s="18">
        <v>0</v>
      </c>
      <c r="E14" s="18">
        <v>0</v>
      </c>
      <c r="F14" s="18">
        <v>0</v>
      </c>
      <c r="G14" s="16" t="s">
        <v>8</v>
      </c>
      <c r="H14" s="27"/>
    </row>
    <row r="15" spans="1:10" hidden="1" x14ac:dyDescent="0.25">
      <c r="A15" s="9" t="s">
        <v>26</v>
      </c>
      <c r="B15" s="10"/>
      <c r="C15" s="11" t="s">
        <v>10</v>
      </c>
      <c r="D15" s="12">
        <v>53132</v>
      </c>
      <c r="E15" s="12">
        <v>-12070</v>
      </c>
      <c r="F15" s="12">
        <v>41062</v>
      </c>
      <c r="G15" s="11" t="s">
        <v>8</v>
      </c>
      <c r="H15" s="27"/>
    </row>
    <row r="16" spans="1:10" hidden="1" x14ac:dyDescent="0.25">
      <c r="A16" s="9" t="s">
        <v>27</v>
      </c>
      <c r="B16" s="10"/>
      <c r="C16" s="11" t="s">
        <v>10</v>
      </c>
      <c r="D16" s="12">
        <v>53132</v>
      </c>
      <c r="E16" s="12">
        <v>-12070</v>
      </c>
      <c r="F16" s="12">
        <v>41062</v>
      </c>
      <c r="G16" s="11" t="s">
        <v>8</v>
      </c>
      <c r="H16" s="27"/>
    </row>
    <row r="17" spans="1:10" hidden="1" x14ac:dyDescent="0.25">
      <c r="A17" s="9" t="s">
        <v>28</v>
      </c>
      <c r="B17" s="10"/>
      <c r="C17" s="11" t="s">
        <v>10</v>
      </c>
      <c r="D17" s="12">
        <v>53132</v>
      </c>
      <c r="E17" s="12">
        <v>-12070</v>
      </c>
      <c r="F17" s="12">
        <v>41062</v>
      </c>
      <c r="G17" s="11" t="s">
        <v>8</v>
      </c>
      <c r="H17" s="27"/>
    </row>
    <row r="18" spans="1:10" x14ac:dyDescent="0.25">
      <c r="A18" s="31" t="s">
        <v>29</v>
      </c>
      <c r="B18" s="15">
        <v>45387</v>
      </c>
      <c r="C18" s="31" t="s">
        <v>30</v>
      </c>
      <c r="D18" s="32">
        <v>1000</v>
      </c>
      <c r="E18" s="32">
        <v>-1000</v>
      </c>
      <c r="F18" s="33">
        <v>0</v>
      </c>
      <c r="G18" s="31" t="s">
        <v>8</v>
      </c>
      <c r="H18" s="27">
        <v>1</v>
      </c>
      <c r="I18" s="19">
        <v>600</v>
      </c>
    </row>
    <row r="19" spans="1:10" x14ac:dyDescent="0.25">
      <c r="A19" s="31" t="s">
        <v>31</v>
      </c>
      <c r="B19" s="15">
        <v>45387</v>
      </c>
      <c r="C19" s="31" t="s">
        <v>32</v>
      </c>
      <c r="D19" s="32">
        <v>1000</v>
      </c>
      <c r="E19" s="32">
        <v>-1000</v>
      </c>
      <c r="F19" s="33">
        <v>0</v>
      </c>
      <c r="G19" s="31" t="s">
        <v>8</v>
      </c>
      <c r="H19" s="27">
        <v>1</v>
      </c>
      <c r="I19" s="19">
        <v>600</v>
      </c>
    </row>
    <row r="20" spans="1:10" x14ac:dyDescent="0.25">
      <c r="A20" s="31" t="s">
        <v>33</v>
      </c>
      <c r="B20" s="15">
        <v>45387</v>
      </c>
      <c r="C20" s="31" t="s">
        <v>34</v>
      </c>
      <c r="D20" s="32">
        <v>1000</v>
      </c>
      <c r="E20" s="32">
        <v>-1000</v>
      </c>
      <c r="F20" s="33">
        <v>0</v>
      </c>
      <c r="G20" s="31" t="s">
        <v>8</v>
      </c>
      <c r="H20" s="27">
        <v>1</v>
      </c>
      <c r="I20" s="19">
        <v>600</v>
      </c>
    </row>
    <row r="21" spans="1:10" x14ac:dyDescent="0.25">
      <c r="A21" s="31" t="s">
        <v>35</v>
      </c>
      <c r="B21" s="15">
        <v>45387</v>
      </c>
      <c r="C21" s="31" t="s">
        <v>36</v>
      </c>
      <c r="D21" s="32">
        <v>21465</v>
      </c>
      <c r="E21" s="32">
        <v>-6977</v>
      </c>
      <c r="F21" s="32">
        <v>14488</v>
      </c>
      <c r="G21" s="31" t="s">
        <v>8</v>
      </c>
      <c r="H21" s="28">
        <v>1</v>
      </c>
      <c r="I21" s="8">
        <v>14488</v>
      </c>
    </row>
    <row r="22" spans="1:10" hidden="1" x14ac:dyDescent="0.25">
      <c r="A22" s="14" t="s">
        <v>37</v>
      </c>
      <c r="B22" s="15">
        <v>45387</v>
      </c>
      <c r="C22" s="16" t="s">
        <v>38</v>
      </c>
      <c r="D22" s="17">
        <v>4280</v>
      </c>
      <c r="E22" s="17">
        <v>-1391</v>
      </c>
      <c r="F22" s="17">
        <v>2889</v>
      </c>
      <c r="G22" s="16" t="s">
        <v>8</v>
      </c>
      <c r="H22" s="27"/>
      <c r="J22" t="s">
        <v>127</v>
      </c>
    </row>
    <row r="23" spans="1:10" x14ac:dyDescent="0.25">
      <c r="A23" s="31" t="s">
        <v>39</v>
      </c>
      <c r="B23" s="15">
        <v>45387</v>
      </c>
      <c r="C23" s="31" t="s">
        <v>40</v>
      </c>
      <c r="D23" s="32">
        <v>54725</v>
      </c>
      <c r="E23" s="32">
        <v>-17786</v>
      </c>
      <c r="F23" s="32">
        <v>36939</v>
      </c>
      <c r="G23" s="31" t="s">
        <v>8</v>
      </c>
      <c r="H23" s="27">
        <v>1</v>
      </c>
      <c r="I23" s="8">
        <v>36939</v>
      </c>
    </row>
    <row r="24" spans="1:10" x14ac:dyDescent="0.25">
      <c r="A24" s="31" t="s">
        <v>41</v>
      </c>
      <c r="B24" s="15">
        <v>45387</v>
      </c>
      <c r="C24" s="31" t="s">
        <v>42</v>
      </c>
      <c r="D24" s="32">
        <v>5162</v>
      </c>
      <c r="E24" s="32">
        <v>-1679</v>
      </c>
      <c r="F24" s="32">
        <v>3483</v>
      </c>
      <c r="G24" s="31" t="s">
        <v>8</v>
      </c>
      <c r="H24" s="27">
        <v>1</v>
      </c>
      <c r="I24" s="8">
        <v>3483</v>
      </c>
    </row>
    <row r="25" spans="1:10" x14ac:dyDescent="0.25">
      <c r="A25" s="31" t="s">
        <v>43</v>
      </c>
      <c r="B25" s="15">
        <v>45387</v>
      </c>
      <c r="C25" s="31" t="s">
        <v>44</v>
      </c>
      <c r="D25" s="32">
        <v>3743</v>
      </c>
      <c r="E25" s="32">
        <v>-1217</v>
      </c>
      <c r="F25" s="32">
        <v>2526</v>
      </c>
      <c r="G25" s="31" t="s">
        <v>8</v>
      </c>
      <c r="H25" s="27">
        <v>1</v>
      </c>
      <c r="I25" s="8">
        <v>2526</v>
      </c>
    </row>
    <row r="26" spans="1:10" x14ac:dyDescent="0.25">
      <c r="A26" s="31" t="s">
        <v>45</v>
      </c>
      <c r="B26" s="15">
        <v>45387</v>
      </c>
      <c r="C26" s="31" t="s">
        <v>46</v>
      </c>
      <c r="D26" s="32">
        <v>4703</v>
      </c>
      <c r="E26" s="32">
        <v>-1529</v>
      </c>
      <c r="F26" s="32">
        <v>3174</v>
      </c>
      <c r="G26" s="31" t="s">
        <v>8</v>
      </c>
      <c r="H26" s="27">
        <v>1</v>
      </c>
      <c r="I26" s="8">
        <v>3174</v>
      </c>
    </row>
    <row r="27" spans="1:10" x14ac:dyDescent="0.25">
      <c r="A27" s="31" t="s">
        <v>47</v>
      </c>
      <c r="B27" s="15">
        <v>45387</v>
      </c>
      <c r="C27" s="31" t="s">
        <v>48</v>
      </c>
      <c r="D27" s="32">
        <v>79700</v>
      </c>
      <c r="E27" s="32">
        <v>-25903</v>
      </c>
      <c r="F27" s="32">
        <v>53797</v>
      </c>
      <c r="G27" s="31" t="s">
        <v>8</v>
      </c>
      <c r="H27" s="27">
        <v>1</v>
      </c>
      <c r="I27" s="8">
        <v>53797</v>
      </c>
    </row>
    <row r="28" spans="1:10" x14ac:dyDescent="0.25">
      <c r="A28" s="31" t="s">
        <v>49</v>
      </c>
      <c r="B28" s="15">
        <v>45387</v>
      </c>
      <c r="C28" s="31" t="s">
        <v>50</v>
      </c>
      <c r="D28" s="32">
        <v>4038</v>
      </c>
      <c r="E28" s="32">
        <v>-1313</v>
      </c>
      <c r="F28" s="32">
        <v>2725</v>
      </c>
      <c r="G28" s="31" t="s">
        <v>8</v>
      </c>
      <c r="H28" s="27">
        <v>1</v>
      </c>
      <c r="I28" s="8">
        <v>2725</v>
      </c>
    </row>
    <row r="29" spans="1:10" x14ac:dyDescent="0.25">
      <c r="A29" s="31" t="s">
        <v>51</v>
      </c>
      <c r="B29" s="15">
        <v>45387</v>
      </c>
      <c r="C29" s="31" t="s">
        <v>52</v>
      </c>
      <c r="D29" s="32">
        <v>10923</v>
      </c>
      <c r="E29" s="32">
        <v>-3551</v>
      </c>
      <c r="F29" s="32">
        <v>7372</v>
      </c>
      <c r="G29" s="31" t="s">
        <v>8</v>
      </c>
      <c r="H29" s="27">
        <v>1</v>
      </c>
      <c r="I29" s="8">
        <v>7372</v>
      </c>
    </row>
    <row r="30" spans="1:10" hidden="1" x14ac:dyDescent="0.25">
      <c r="A30" s="14" t="s">
        <v>53</v>
      </c>
      <c r="B30" s="15">
        <v>45387</v>
      </c>
      <c r="C30" s="16" t="s">
        <v>54</v>
      </c>
      <c r="D30" s="17">
        <v>4777</v>
      </c>
      <c r="E30" s="17">
        <v>-1554</v>
      </c>
      <c r="F30" s="17">
        <v>3223</v>
      </c>
      <c r="G30" s="16" t="s">
        <v>8</v>
      </c>
      <c r="H30" s="27"/>
      <c r="J30" t="s">
        <v>128</v>
      </c>
    </row>
    <row r="31" spans="1:10" x14ac:dyDescent="0.25">
      <c r="A31" s="31" t="s">
        <v>55</v>
      </c>
      <c r="B31" s="15">
        <v>45387</v>
      </c>
      <c r="C31" s="31" t="s">
        <v>34</v>
      </c>
      <c r="D31" s="32">
        <v>1000</v>
      </c>
      <c r="E31" s="32">
        <v>-1000</v>
      </c>
      <c r="F31" s="33">
        <v>0</v>
      </c>
      <c r="G31" s="31" t="s">
        <v>8</v>
      </c>
      <c r="H31" s="27">
        <v>1</v>
      </c>
      <c r="I31" s="8">
        <v>600</v>
      </c>
    </row>
    <row r="32" spans="1:10" hidden="1" x14ac:dyDescent="0.25">
      <c r="A32" s="14" t="s">
        <v>56</v>
      </c>
      <c r="B32" s="15">
        <v>45387</v>
      </c>
      <c r="C32" s="16" t="s">
        <v>57</v>
      </c>
      <c r="D32" s="17">
        <v>1000</v>
      </c>
      <c r="E32" s="17">
        <v>-1000</v>
      </c>
      <c r="F32" s="18">
        <v>0</v>
      </c>
      <c r="G32" s="16" t="s">
        <v>8</v>
      </c>
      <c r="H32" s="27"/>
      <c r="J32" t="s">
        <v>129</v>
      </c>
    </row>
    <row r="33" spans="1:10" x14ac:dyDescent="0.25">
      <c r="A33" s="31" t="s">
        <v>58</v>
      </c>
      <c r="B33" s="15">
        <v>45387</v>
      </c>
      <c r="C33" s="31" t="s">
        <v>59</v>
      </c>
      <c r="D33" s="32">
        <v>1000</v>
      </c>
      <c r="E33" s="32">
        <v>-1000</v>
      </c>
      <c r="F33" s="33">
        <v>0</v>
      </c>
      <c r="G33" s="31" t="s">
        <v>8</v>
      </c>
      <c r="H33" s="27">
        <v>1</v>
      </c>
      <c r="I33" s="8">
        <v>600</v>
      </c>
    </row>
    <row r="34" spans="1:10" x14ac:dyDescent="0.25">
      <c r="A34" s="31" t="s">
        <v>60</v>
      </c>
      <c r="B34" s="15">
        <v>45387</v>
      </c>
      <c r="C34" s="31" t="s">
        <v>61</v>
      </c>
      <c r="D34" s="32">
        <v>2554</v>
      </c>
      <c r="E34" s="32">
        <v>-2554</v>
      </c>
      <c r="F34" s="33">
        <v>0</v>
      </c>
      <c r="G34" s="31" t="s">
        <v>8</v>
      </c>
      <c r="H34" s="27">
        <v>1</v>
      </c>
      <c r="I34" s="8">
        <v>600</v>
      </c>
    </row>
    <row r="35" spans="1:10" x14ac:dyDescent="0.25">
      <c r="A35" s="31" t="s">
        <v>62</v>
      </c>
      <c r="B35" s="15">
        <v>45387</v>
      </c>
      <c r="C35" s="31" t="s">
        <v>63</v>
      </c>
      <c r="D35" s="32">
        <v>1000</v>
      </c>
      <c r="E35" s="32">
        <v>-1000</v>
      </c>
      <c r="F35" s="33">
        <v>0</v>
      </c>
      <c r="G35" s="31" t="s">
        <v>8</v>
      </c>
      <c r="H35" s="27">
        <v>1</v>
      </c>
      <c r="I35" s="8">
        <v>600</v>
      </c>
    </row>
    <row r="36" spans="1:10" x14ac:dyDescent="0.25">
      <c r="A36" s="31" t="s">
        <v>64</v>
      </c>
      <c r="B36" s="15">
        <v>45387</v>
      </c>
      <c r="C36" s="31" t="s">
        <v>63</v>
      </c>
      <c r="D36" s="32">
        <v>1000</v>
      </c>
      <c r="E36" s="32">
        <v>-1000</v>
      </c>
      <c r="F36" s="33">
        <v>0</v>
      </c>
      <c r="G36" s="31" t="s">
        <v>8</v>
      </c>
      <c r="H36" s="27">
        <v>1</v>
      </c>
      <c r="I36" s="8">
        <v>600</v>
      </c>
    </row>
    <row r="37" spans="1:10" x14ac:dyDescent="0.25">
      <c r="A37" s="31" t="s">
        <v>65</v>
      </c>
      <c r="B37" s="15">
        <v>45387</v>
      </c>
      <c r="C37" s="31" t="s">
        <v>63</v>
      </c>
      <c r="D37" s="32">
        <v>1000</v>
      </c>
      <c r="E37" s="32">
        <v>-1000</v>
      </c>
      <c r="F37" s="33">
        <v>0</v>
      </c>
      <c r="G37" s="31" t="s">
        <v>8</v>
      </c>
      <c r="H37" s="27">
        <v>1</v>
      </c>
      <c r="I37" s="8">
        <v>600</v>
      </c>
    </row>
    <row r="38" spans="1:10" x14ac:dyDescent="0.25">
      <c r="A38" s="31" t="s">
        <v>66</v>
      </c>
      <c r="B38" s="15">
        <v>45387</v>
      </c>
      <c r="C38" s="31" t="s">
        <v>63</v>
      </c>
      <c r="D38" s="32">
        <v>1000</v>
      </c>
      <c r="E38" s="32">
        <v>-1000</v>
      </c>
      <c r="F38" s="33">
        <v>0</v>
      </c>
      <c r="G38" s="31" t="s">
        <v>8</v>
      </c>
      <c r="H38" s="27">
        <v>1</v>
      </c>
      <c r="I38" s="8">
        <v>600</v>
      </c>
    </row>
    <row r="39" spans="1:10" x14ac:dyDescent="0.25">
      <c r="A39" s="31" t="s">
        <v>67</v>
      </c>
      <c r="B39" s="15">
        <v>45387</v>
      </c>
      <c r="C39" s="31" t="s">
        <v>68</v>
      </c>
      <c r="D39" s="32">
        <v>1000</v>
      </c>
      <c r="E39" s="32">
        <v>-1000</v>
      </c>
      <c r="F39" s="33">
        <v>0</v>
      </c>
      <c r="G39" s="31" t="s">
        <v>8</v>
      </c>
      <c r="H39" s="27">
        <v>1</v>
      </c>
      <c r="I39" s="8">
        <v>600</v>
      </c>
    </row>
    <row r="40" spans="1:10" x14ac:dyDescent="0.25">
      <c r="A40" s="31" t="s">
        <v>69</v>
      </c>
      <c r="B40" s="15">
        <v>45387</v>
      </c>
      <c r="C40" s="31" t="s">
        <v>70</v>
      </c>
      <c r="D40" s="32">
        <v>1000</v>
      </c>
      <c r="E40" s="32">
        <v>-1000</v>
      </c>
      <c r="F40" s="33">
        <v>0</v>
      </c>
      <c r="G40" s="31" t="s">
        <v>8</v>
      </c>
      <c r="H40" s="27">
        <v>1</v>
      </c>
      <c r="I40" s="8">
        <v>600</v>
      </c>
    </row>
    <row r="41" spans="1:10" x14ac:dyDescent="0.25">
      <c r="A41" s="31" t="s">
        <v>71</v>
      </c>
      <c r="B41" s="15">
        <v>45387</v>
      </c>
      <c r="C41" s="31" t="s">
        <v>70</v>
      </c>
      <c r="D41" s="32">
        <v>1000</v>
      </c>
      <c r="E41" s="32">
        <v>-1000</v>
      </c>
      <c r="F41" s="33">
        <v>0</v>
      </c>
      <c r="G41" s="31" t="s">
        <v>8</v>
      </c>
      <c r="H41" s="27">
        <v>1</v>
      </c>
      <c r="I41" s="8">
        <v>600</v>
      </c>
    </row>
    <row r="42" spans="1:10" x14ac:dyDescent="0.25">
      <c r="A42" s="31" t="s">
        <v>72</v>
      </c>
      <c r="B42" s="15">
        <v>45387</v>
      </c>
      <c r="C42" s="31" t="s">
        <v>70</v>
      </c>
      <c r="D42" s="32">
        <v>1000</v>
      </c>
      <c r="E42" s="32">
        <v>-1000</v>
      </c>
      <c r="F42" s="33">
        <v>0</v>
      </c>
      <c r="G42" s="31" t="s">
        <v>8</v>
      </c>
      <c r="H42" s="27">
        <v>1</v>
      </c>
      <c r="I42" s="8">
        <v>600</v>
      </c>
    </row>
    <row r="43" spans="1:10" x14ac:dyDescent="0.25">
      <c r="A43" s="31" t="s">
        <v>73</v>
      </c>
      <c r="B43" s="15">
        <v>45387</v>
      </c>
      <c r="C43" s="31" t="s">
        <v>74</v>
      </c>
      <c r="D43" s="32">
        <v>3162</v>
      </c>
      <c r="E43" s="32">
        <v>-3162</v>
      </c>
      <c r="F43" s="33">
        <v>0</v>
      </c>
      <c r="G43" s="31" t="s">
        <v>8</v>
      </c>
      <c r="H43" s="27">
        <v>1</v>
      </c>
      <c r="I43" s="8">
        <v>600</v>
      </c>
    </row>
    <row r="44" spans="1:10" x14ac:dyDescent="0.25">
      <c r="A44" s="31" t="s">
        <v>75</v>
      </c>
      <c r="B44" s="15">
        <v>45387</v>
      </c>
      <c r="C44" s="31" t="s">
        <v>74</v>
      </c>
      <c r="D44" s="32">
        <v>3162</v>
      </c>
      <c r="E44" s="32">
        <v>-3162</v>
      </c>
      <c r="F44" s="33">
        <v>0</v>
      </c>
      <c r="G44" s="31" t="s">
        <v>8</v>
      </c>
      <c r="H44" s="27">
        <v>1</v>
      </c>
      <c r="I44" s="8">
        <v>600</v>
      </c>
    </row>
    <row r="45" spans="1:10" hidden="1" x14ac:dyDescent="0.25">
      <c r="A45" s="14" t="s">
        <v>76</v>
      </c>
      <c r="B45" s="15">
        <v>45387</v>
      </c>
      <c r="C45" s="16" t="s">
        <v>77</v>
      </c>
      <c r="D45" s="17">
        <v>2581</v>
      </c>
      <c r="E45" s="17">
        <v>-2581</v>
      </c>
      <c r="F45" s="18">
        <v>0</v>
      </c>
      <c r="G45" s="16" t="s">
        <v>8</v>
      </c>
      <c r="H45" s="27"/>
      <c r="J45" t="s">
        <v>130</v>
      </c>
    </row>
    <row r="46" spans="1:10" x14ac:dyDescent="0.25">
      <c r="A46" s="31" t="s">
        <v>78</v>
      </c>
      <c r="B46" s="15">
        <v>45387</v>
      </c>
      <c r="C46" s="31" t="s">
        <v>79</v>
      </c>
      <c r="D46" s="32">
        <v>1000</v>
      </c>
      <c r="E46" s="32">
        <v>-1000</v>
      </c>
      <c r="F46" s="33">
        <v>0</v>
      </c>
      <c r="G46" s="31" t="s">
        <v>8</v>
      </c>
      <c r="H46" s="27">
        <v>1</v>
      </c>
      <c r="I46" s="8">
        <v>600</v>
      </c>
    </row>
    <row r="47" spans="1:10" x14ac:dyDescent="0.25">
      <c r="A47" s="31" t="s">
        <v>80</v>
      </c>
      <c r="B47" s="15">
        <v>45387</v>
      </c>
      <c r="C47" s="31" t="s">
        <v>79</v>
      </c>
      <c r="D47" s="32">
        <v>1000</v>
      </c>
      <c r="E47" s="32">
        <v>-1000</v>
      </c>
      <c r="F47" s="33">
        <v>0</v>
      </c>
      <c r="G47" s="31" t="s">
        <v>8</v>
      </c>
      <c r="H47" s="27">
        <v>1</v>
      </c>
      <c r="I47" s="8">
        <v>600</v>
      </c>
    </row>
    <row r="48" spans="1:10" x14ac:dyDescent="0.25">
      <c r="A48" s="31" t="s">
        <v>81</v>
      </c>
      <c r="B48" s="15">
        <v>45387</v>
      </c>
      <c r="C48" s="31" t="s">
        <v>79</v>
      </c>
      <c r="D48" s="32">
        <v>1000</v>
      </c>
      <c r="E48" s="32">
        <v>-1000</v>
      </c>
      <c r="F48" s="33">
        <v>0</v>
      </c>
      <c r="G48" s="31" t="s">
        <v>8</v>
      </c>
      <c r="H48" s="27">
        <v>1</v>
      </c>
      <c r="I48" s="8">
        <v>600</v>
      </c>
    </row>
    <row r="49" spans="1:10" x14ac:dyDescent="0.25">
      <c r="A49" s="31" t="s">
        <v>82</v>
      </c>
      <c r="B49" s="15">
        <v>45387</v>
      </c>
      <c r="C49" s="31" t="s">
        <v>79</v>
      </c>
      <c r="D49" s="32">
        <v>1000</v>
      </c>
      <c r="E49" s="32">
        <v>-1000</v>
      </c>
      <c r="F49" s="33">
        <v>0</v>
      </c>
      <c r="G49" s="31" t="s">
        <v>8</v>
      </c>
      <c r="H49" s="27">
        <v>1</v>
      </c>
      <c r="I49" s="8">
        <v>600</v>
      </c>
    </row>
    <row r="50" spans="1:10" x14ac:dyDescent="0.25">
      <c r="A50" s="31" t="s">
        <v>83</v>
      </c>
      <c r="B50" s="15">
        <v>45387</v>
      </c>
      <c r="C50" s="31" t="s">
        <v>84</v>
      </c>
      <c r="D50" s="32">
        <v>1533</v>
      </c>
      <c r="E50" s="32">
        <v>-1533</v>
      </c>
      <c r="F50" s="33">
        <v>0</v>
      </c>
      <c r="G50" s="31" t="s">
        <v>8</v>
      </c>
      <c r="H50" s="27">
        <v>1</v>
      </c>
      <c r="I50" s="8">
        <v>600</v>
      </c>
    </row>
    <row r="51" spans="1:10" x14ac:dyDescent="0.25">
      <c r="A51" s="31" t="s">
        <v>85</v>
      </c>
      <c r="B51" s="15">
        <v>45505</v>
      </c>
      <c r="C51" s="31" t="s">
        <v>86</v>
      </c>
      <c r="D51" s="32">
        <v>3030</v>
      </c>
      <c r="E51" s="32">
        <v>-3030</v>
      </c>
      <c r="F51" s="33">
        <v>0</v>
      </c>
      <c r="G51" s="31" t="s">
        <v>8</v>
      </c>
      <c r="H51" s="27">
        <v>1</v>
      </c>
      <c r="I51" s="8">
        <v>600</v>
      </c>
    </row>
    <row r="52" spans="1:10" x14ac:dyDescent="0.25">
      <c r="A52" s="31" t="s">
        <v>87</v>
      </c>
      <c r="B52" s="15">
        <v>45505</v>
      </c>
      <c r="C52" s="31" t="s">
        <v>86</v>
      </c>
      <c r="D52" s="32">
        <v>3030</v>
      </c>
      <c r="E52" s="32">
        <v>-3030</v>
      </c>
      <c r="F52" s="33">
        <v>0</v>
      </c>
      <c r="G52" s="31" t="s">
        <v>8</v>
      </c>
      <c r="H52" s="27">
        <v>1</v>
      </c>
      <c r="I52" s="8">
        <v>600</v>
      </c>
    </row>
    <row r="53" spans="1:10" x14ac:dyDescent="0.25">
      <c r="A53" s="31" t="s">
        <v>88</v>
      </c>
      <c r="B53" s="15">
        <v>45505</v>
      </c>
      <c r="C53" s="31" t="s">
        <v>86</v>
      </c>
      <c r="D53" s="32">
        <v>3030</v>
      </c>
      <c r="E53" s="32">
        <v>-3030</v>
      </c>
      <c r="F53" s="33">
        <v>0</v>
      </c>
      <c r="G53" s="31" t="s">
        <v>8</v>
      </c>
      <c r="H53" s="27">
        <v>1</v>
      </c>
      <c r="I53" s="8">
        <v>600</v>
      </c>
    </row>
    <row r="54" spans="1:10" x14ac:dyDescent="0.25">
      <c r="A54" s="31" t="s">
        <v>89</v>
      </c>
      <c r="B54" s="15">
        <v>45505</v>
      </c>
      <c r="C54" s="31" t="s">
        <v>86</v>
      </c>
      <c r="D54" s="32">
        <v>2960</v>
      </c>
      <c r="E54" s="32">
        <v>-2960</v>
      </c>
      <c r="F54" s="33">
        <v>0</v>
      </c>
      <c r="G54" s="31" t="s">
        <v>8</v>
      </c>
      <c r="H54" s="27">
        <v>1</v>
      </c>
      <c r="I54" s="8">
        <v>600</v>
      </c>
    </row>
    <row r="55" spans="1:10" x14ac:dyDescent="0.25">
      <c r="A55" s="31" t="s">
        <v>90</v>
      </c>
      <c r="B55" s="15">
        <v>45505</v>
      </c>
      <c r="C55" s="31" t="s">
        <v>86</v>
      </c>
      <c r="D55" s="32">
        <v>2960</v>
      </c>
      <c r="E55" s="32">
        <v>-2960</v>
      </c>
      <c r="F55" s="33">
        <v>0</v>
      </c>
      <c r="G55" s="31" t="s">
        <v>8</v>
      </c>
      <c r="H55" s="27">
        <v>1</v>
      </c>
      <c r="I55" s="8">
        <v>600</v>
      </c>
    </row>
    <row r="56" spans="1:10" x14ac:dyDescent="0.25">
      <c r="A56" s="31" t="s">
        <v>91</v>
      </c>
      <c r="B56" s="15">
        <v>45616</v>
      </c>
      <c r="C56" s="31" t="s">
        <v>92</v>
      </c>
      <c r="D56" s="32">
        <v>6988</v>
      </c>
      <c r="E56" s="32">
        <v>-1049</v>
      </c>
      <c r="F56" s="32">
        <v>5939</v>
      </c>
      <c r="G56" s="31" t="s">
        <v>8</v>
      </c>
      <c r="H56" s="27">
        <v>1</v>
      </c>
      <c r="I56" s="8">
        <v>5939</v>
      </c>
    </row>
    <row r="57" spans="1:10" x14ac:dyDescent="0.25">
      <c r="A57" s="31" t="s">
        <v>93</v>
      </c>
      <c r="B57" s="15">
        <v>45658</v>
      </c>
      <c r="C57" s="31" t="s">
        <v>86</v>
      </c>
      <c r="D57" s="32">
        <v>9090</v>
      </c>
      <c r="E57" s="32">
        <v>-9090</v>
      </c>
      <c r="F57" s="33">
        <v>0</v>
      </c>
      <c r="G57" s="31" t="s">
        <v>8</v>
      </c>
      <c r="H57" s="27">
        <v>1</v>
      </c>
      <c r="I57" s="8">
        <v>600</v>
      </c>
    </row>
    <row r="58" spans="1:10" hidden="1" x14ac:dyDescent="0.25">
      <c r="A58" s="14" t="s">
        <v>94</v>
      </c>
      <c r="B58" s="15">
        <v>45721</v>
      </c>
      <c r="C58" s="16" t="s">
        <v>95</v>
      </c>
      <c r="D58" s="17">
        <v>4592.32</v>
      </c>
      <c r="E58" s="18">
        <v>-230.32</v>
      </c>
      <c r="F58" s="17">
        <v>4362</v>
      </c>
      <c r="G58" s="16" t="s">
        <v>8</v>
      </c>
      <c r="H58" s="27"/>
      <c r="J58" t="s">
        <v>131</v>
      </c>
    </row>
    <row r="59" spans="1:10" hidden="1" x14ac:dyDescent="0.25">
      <c r="A59" s="14" t="s">
        <v>96</v>
      </c>
      <c r="B59" s="15">
        <v>45721</v>
      </c>
      <c r="C59" s="16" t="s">
        <v>97</v>
      </c>
      <c r="D59" s="17">
        <v>4507.87</v>
      </c>
      <c r="E59" s="18">
        <v>-225.87</v>
      </c>
      <c r="F59" s="17">
        <v>4282</v>
      </c>
      <c r="G59" s="16" t="s">
        <v>8</v>
      </c>
      <c r="H59" s="27"/>
      <c r="J59" t="s">
        <v>132</v>
      </c>
    </row>
    <row r="60" spans="1:10" hidden="1" x14ac:dyDescent="0.25">
      <c r="A60" s="14" t="s">
        <v>98</v>
      </c>
      <c r="B60" s="15">
        <v>45778</v>
      </c>
      <c r="C60" s="16" t="s">
        <v>99</v>
      </c>
      <c r="D60" s="17">
        <v>4868.66</v>
      </c>
      <c r="E60" s="18">
        <v>-122.66</v>
      </c>
      <c r="F60" s="17">
        <v>4746</v>
      </c>
      <c r="G60" s="16" t="s">
        <v>8</v>
      </c>
      <c r="H60" s="27"/>
      <c r="J60" t="s">
        <v>133</v>
      </c>
    </row>
    <row r="61" spans="1:10" hidden="1" x14ac:dyDescent="0.25">
      <c r="A61" s="9" t="s">
        <v>100</v>
      </c>
      <c r="B61" s="10"/>
      <c r="C61" s="11" t="s">
        <v>10</v>
      </c>
      <c r="D61" s="12">
        <v>269564.84999999998</v>
      </c>
      <c r="E61" s="12">
        <v>-119619.85</v>
      </c>
      <c r="F61" s="12">
        <v>149945</v>
      </c>
      <c r="G61" s="11" t="s">
        <v>8</v>
      </c>
      <c r="H61" s="27"/>
    </row>
    <row r="62" spans="1:10" hidden="1" x14ac:dyDescent="0.25">
      <c r="A62" s="9" t="s">
        <v>101</v>
      </c>
      <c r="B62" s="10"/>
      <c r="C62" s="11" t="s">
        <v>10</v>
      </c>
      <c r="D62" s="12">
        <v>269564.84999999998</v>
      </c>
      <c r="E62" s="12">
        <v>-119619.85</v>
      </c>
      <c r="F62" s="12">
        <v>149945</v>
      </c>
      <c r="G62" s="11" t="s">
        <v>8</v>
      </c>
      <c r="H62" s="27"/>
    </row>
    <row r="63" spans="1:10" x14ac:dyDescent="0.25">
      <c r="A63" s="31" t="s">
        <v>102</v>
      </c>
      <c r="B63" s="15">
        <v>45387</v>
      </c>
      <c r="C63" s="31" t="s">
        <v>103</v>
      </c>
      <c r="D63" s="32">
        <v>5822</v>
      </c>
      <c r="E63" s="32">
        <v>-1263</v>
      </c>
      <c r="F63" s="32">
        <v>4559</v>
      </c>
      <c r="G63" s="31" t="s">
        <v>8</v>
      </c>
      <c r="H63" s="27">
        <v>1</v>
      </c>
      <c r="I63" s="8">
        <v>4559</v>
      </c>
    </row>
    <row r="64" spans="1:10" x14ac:dyDescent="0.25">
      <c r="A64" s="31" t="s">
        <v>104</v>
      </c>
      <c r="B64" s="15">
        <v>45387</v>
      </c>
      <c r="C64" s="31" t="s">
        <v>105</v>
      </c>
      <c r="D64" s="32">
        <v>3738</v>
      </c>
      <c r="E64" s="33">
        <v>-811</v>
      </c>
      <c r="F64" s="32">
        <v>2927</v>
      </c>
      <c r="G64" s="31" t="s">
        <v>8</v>
      </c>
      <c r="H64" s="27">
        <v>1</v>
      </c>
      <c r="I64" s="8">
        <v>2927</v>
      </c>
    </row>
    <row r="65" spans="1:10" hidden="1" x14ac:dyDescent="0.25">
      <c r="A65" s="14" t="s">
        <v>106</v>
      </c>
      <c r="B65" s="15">
        <v>45387</v>
      </c>
      <c r="C65" s="16" t="s">
        <v>107</v>
      </c>
      <c r="D65" s="17">
        <v>65614</v>
      </c>
      <c r="E65" s="17">
        <v>-14217</v>
      </c>
      <c r="F65" s="17">
        <v>51397</v>
      </c>
      <c r="G65" s="16" t="s">
        <v>8</v>
      </c>
      <c r="H65" s="27"/>
      <c r="J65" t="s">
        <v>134</v>
      </c>
    </row>
    <row r="66" spans="1:10" x14ac:dyDescent="0.25">
      <c r="A66" s="31" t="s">
        <v>108</v>
      </c>
      <c r="B66" s="15">
        <v>45387</v>
      </c>
      <c r="C66" s="31" t="s">
        <v>109</v>
      </c>
      <c r="D66" s="32">
        <v>1000</v>
      </c>
      <c r="E66" s="32">
        <v>-1000</v>
      </c>
      <c r="F66" s="33">
        <v>0</v>
      </c>
      <c r="G66" s="31" t="s">
        <v>8</v>
      </c>
      <c r="H66" s="27">
        <v>1</v>
      </c>
      <c r="I66" s="8">
        <v>600</v>
      </c>
    </row>
    <row r="67" spans="1:10" x14ac:dyDescent="0.25">
      <c r="A67" s="31" t="s">
        <v>110</v>
      </c>
      <c r="B67" s="15">
        <v>45387</v>
      </c>
      <c r="C67" s="31" t="s">
        <v>111</v>
      </c>
      <c r="D67" s="32">
        <v>1000</v>
      </c>
      <c r="E67" s="32">
        <v>-1000</v>
      </c>
      <c r="F67" s="33">
        <v>0</v>
      </c>
      <c r="G67" s="31" t="s">
        <v>8</v>
      </c>
      <c r="H67" s="27">
        <v>1</v>
      </c>
      <c r="I67" s="8">
        <v>600</v>
      </c>
    </row>
    <row r="68" spans="1:10" hidden="1" x14ac:dyDescent="0.25">
      <c r="A68" s="9" t="s">
        <v>112</v>
      </c>
      <c r="B68" s="10"/>
      <c r="C68" s="11" t="s">
        <v>10</v>
      </c>
      <c r="D68" s="12">
        <v>77174</v>
      </c>
      <c r="E68" s="12">
        <v>-18291</v>
      </c>
      <c r="F68" s="12">
        <v>58883</v>
      </c>
      <c r="G68" s="11" t="s">
        <v>8</v>
      </c>
      <c r="H68" s="27"/>
    </row>
    <row r="69" spans="1:10" hidden="1" x14ac:dyDescent="0.25">
      <c r="A69" s="9" t="s">
        <v>113</v>
      </c>
      <c r="B69" s="10"/>
      <c r="C69" s="11" t="s">
        <v>10</v>
      </c>
      <c r="D69" s="12">
        <v>77174</v>
      </c>
      <c r="E69" s="12">
        <v>-18291</v>
      </c>
      <c r="F69" s="12">
        <v>58883</v>
      </c>
      <c r="G69" s="11" t="s">
        <v>8</v>
      </c>
      <c r="H69" s="27"/>
    </row>
    <row r="70" spans="1:10" hidden="1" x14ac:dyDescent="0.25">
      <c r="A70" s="9" t="s">
        <v>114</v>
      </c>
      <c r="B70" s="10"/>
      <c r="C70" s="11" t="s">
        <v>10</v>
      </c>
      <c r="D70" s="12">
        <v>346738.85</v>
      </c>
      <c r="E70" s="12">
        <v>-137910.85</v>
      </c>
      <c r="F70" s="12">
        <v>208828</v>
      </c>
      <c r="G70" s="11" t="s">
        <v>8</v>
      </c>
      <c r="H70" s="27"/>
    </row>
    <row r="71" spans="1:10" hidden="1" x14ac:dyDescent="0.25">
      <c r="A71" s="9" t="s">
        <v>115</v>
      </c>
      <c r="B71" s="10"/>
      <c r="C71" s="11" t="s">
        <v>10</v>
      </c>
      <c r="D71" s="12">
        <v>436802.04</v>
      </c>
      <c r="E71" s="12">
        <v>-157985.04</v>
      </c>
      <c r="F71" s="12">
        <v>278817</v>
      </c>
      <c r="G71" s="11" t="s">
        <v>8</v>
      </c>
      <c r="H71" s="27"/>
    </row>
    <row r="72" spans="1:10" hidden="1" x14ac:dyDescent="0.25">
      <c r="A72" s="9" t="s">
        <v>116</v>
      </c>
      <c r="B72" s="10"/>
      <c r="C72" s="11" t="s">
        <v>10</v>
      </c>
      <c r="D72" s="12">
        <v>436802.04</v>
      </c>
      <c r="E72" s="12">
        <v>-157985.04</v>
      </c>
      <c r="F72" s="12">
        <v>278817</v>
      </c>
      <c r="G72" s="11" t="s">
        <v>8</v>
      </c>
      <c r="H72" s="27"/>
    </row>
    <row r="73" spans="1:10" hidden="1" x14ac:dyDescent="0.25">
      <c r="H73" s="29" t="s">
        <v>117</v>
      </c>
      <c r="I73" s="21">
        <f>SUM(I2:I72)</f>
        <v>188739</v>
      </c>
    </row>
    <row r="74" spans="1:10" x14ac:dyDescent="0.25">
      <c r="D74" s="35">
        <f>SUBTOTAL(9,D2:D73)</f>
        <v>291318</v>
      </c>
      <c r="E74" s="35">
        <f t="shared" ref="E74:F74" si="0">SUBTOTAL(9,E2:E73)</f>
        <v>-119979</v>
      </c>
      <c r="F74" s="35">
        <f t="shared" si="0"/>
        <v>171339</v>
      </c>
      <c r="I74" s="36">
        <f>SUBTOTAL(9,I12:I67)</f>
        <v>188739</v>
      </c>
      <c r="J74" s="37"/>
    </row>
    <row r="75" spans="1:10" x14ac:dyDescent="0.25">
      <c r="H75" s="22" t="s">
        <v>118</v>
      </c>
    </row>
    <row r="76" spans="1:10" x14ac:dyDescent="0.25">
      <c r="H76" s="23" t="s">
        <v>119</v>
      </c>
      <c r="I76" s="8">
        <v>1273.26</v>
      </c>
    </row>
    <row r="77" spans="1:10" x14ac:dyDescent="0.25">
      <c r="H77" s="23" t="s">
        <v>120</v>
      </c>
      <c r="I77" s="8">
        <v>1880</v>
      </c>
    </row>
    <row r="78" spans="1:10" x14ac:dyDescent="0.25">
      <c r="H78" s="23" t="s">
        <v>121</v>
      </c>
      <c r="I78" s="8">
        <v>11266.56</v>
      </c>
    </row>
    <row r="79" spans="1:10" x14ac:dyDescent="0.25">
      <c r="H79" s="23" t="s">
        <v>135</v>
      </c>
      <c r="I79" s="8">
        <v>6823</v>
      </c>
    </row>
    <row r="80" spans="1:10" x14ac:dyDescent="0.25">
      <c r="H80" s="23" t="s">
        <v>124</v>
      </c>
      <c r="I80" s="8">
        <v>7061.73</v>
      </c>
    </row>
    <row r="81" spans="8:11" x14ac:dyDescent="0.25">
      <c r="H81" s="23" t="s">
        <v>125</v>
      </c>
      <c r="I81" s="8">
        <v>17155.52</v>
      </c>
    </row>
    <row r="82" spans="8:11" x14ac:dyDescent="0.25">
      <c r="H82" s="24" t="s">
        <v>122</v>
      </c>
      <c r="I82" s="21">
        <f>SUM(I76:I81)</f>
        <v>45460.07</v>
      </c>
    </row>
    <row r="85" spans="8:11" ht="16.5" x14ac:dyDescent="0.35">
      <c r="H85" s="20" t="s">
        <v>123</v>
      </c>
      <c r="I85" s="25">
        <f>I73+I82</f>
        <v>234199.07</v>
      </c>
    </row>
    <row r="87" spans="8:11" x14ac:dyDescent="0.25">
      <c r="I87" s="38">
        <f>I82</f>
        <v>45460.07</v>
      </c>
      <c r="J87" t="s">
        <v>156</v>
      </c>
    </row>
    <row r="88" spans="8:11" x14ac:dyDescent="0.25">
      <c r="H88" s="37">
        <f>I88+I87</f>
        <v>78870.070000000007</v>
      </c>
      <c r="I88" s="38">
        <f>I12+I13</f>
        <v>33410</v>
      </c>
      <c r="J88" t="s">
        <v>155</v>
      </c>
      <c r="K88" s="37"/>
    </row>
    <row r="89" spans="8:11" x14ac:dyDescent="0.25">
      <c r="I89" s="39">
        <f>SUBTOTAL(9,I18:I67)</f>
        <v>155329</v>
      </c>
      <c r="J89" t="s">
        <v>154</v>
      </c>
      <c r="K89" s="37"/>
    </row>
    <row r="91" spans="8:11" x14ac:dyDescent="0.25">
      <c r="I91" s="8">
        <f>I89+I88+I87</f>
        <v>234199.07</v>
      </c>
    </row>
  </sheetData>
  <autoFilter ref="A1:J73" xr:uid="{842385F6-2CFC-4D70-AB2F-C4464E0B0089}">
    <filterColumn colId="7">
      <filters>
        <filter val="1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206AC-2B10-45E7-B272-3F26891668E5}">
  <dimension ref="A1:U33"/>
  <sheetViews>
    <sheetView workbookViewId="0">
      <selection activeCell="P39" sqref="P39"/>
    </sheetView>
  </sheetViews>
  <sheetFormatPr defaultRowHeight="15" x14ac:dyDescent="0.25"/>
  <cols>
    <col min="7" max="7" width="16.85546875" customWidth="1"/>
    <col min="16" max="16" width="15.28515625" customWidth="1"/>
    <col min="18" max="19" width="10" bestFit="1" customWidth="1"/>
  </cols>
  <sheetData>
    <row r="1" spans="1:17" x14ac:dyDescent="0.25">
      <c r="A1" s="43"/>
      <c r="B1" s="42" t="s">
        <v>146</v>
      </c>
      <c r="C1" s="42"/>
      <c r="D1" s="42"/>
      <c r="E1" s="42"/>
      <c r="F1" s="42"/>
      <c r="G1" s="49">
        <v>188739</v>
      </c>
      <c r="H1" s="42"/>
      <c r="I1" s="42"/>
      <c r="J1" s="42" t="s">
        <v>139</v>
      </c>
      <c r="K1" s="42" t="s">
        <v>140</v>
      </c>
      <c r="L1" s="43"/>
      <c r="M1" s="43" t="s">
        <v>157</v>
      </c>
      <c r="N1" s="43"/>
      <c r="O1" s="43"/>
      <c r="P1" s="43"/>
      <c r="Q1" s="43"/>
    </row>
    <row r="2" spans="1:17" x14ac:dyDescent="0.25">
      <c r="A2" s="43"/>
      <c r="B2" s="43"/>
      <c r="C2" s="43"/>
      <c r="D2" s="43"/>
      <c r="E2" s="43"/>
      <c r="F2" s="43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x14ac:dyDescent="0.25">
      <c r="A3" s="43"/>
      <c r="B3" s="43" t="s">
        <v>141</v>
      </c>
      <c r="C3" s="43"/>
      <c r="D3" s="43"/>
      <c r="E3" s="43"/>
      <c r="F3" s="43"/>
      <c r="G3" s="44">
        <v>45460.07</v>
      </c>
      <c r="H3" s="43"/>
      <c r="I3" s="43"/>
      <c r="J3" s="43" t="s">
        <v>142</v>
      </c>
      <c r="K3" s="43" t="s">
        <v>140</v>
      </c>
      <c r="L3" s="43"/>
      <c r="M3" s="43" t="s">
        <v>158</v>
      </c>
      <c r="N3" s="43"/>
      <c r="O3" s="43"/>
      <c r="P3" s="43"/>
      <c r="Q3" s="43"/>
    </row>
    <row r="4" spans="1:17" x14ac:dyDescent="0.25">
      <c r="A4" s="43"/>
      <c r="B4" s="43"/>
      <c r="C4" s="43"/>
      <c r="D4" s="43"/>
      <c r="E4" s="43"/>
      <c r="F4" s="43"/>
      <c r="G4" s="50">
        <f>SUM(G1:G3)</f>
        <v>234199.07</v>
      </c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25">
      <c r="A5" s="43"/>
      <c r="B5" s="43" t="s">
        <v>169</v>
      </c>
      <c r="C5" s="43"/>
      <c r="D5" s="43"/>
      <c r="E5" s="43"/>
      <c r="F5" s="43"/>
      <c r="G5" s="51">
        <v>3896</v>
      </c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x14ac:dyDescent="0.25">
      <c r="A6" s="43"/>
      <c r="B6" s="43" t="s">
        <v>170</v>
      </c>
      <c r="C6" s="43"/>
      <c r="D6" s="43"/>
      <c r="E6" s="43"/>
      <c r="F6" s="43"/>
      <c r="G6" s="50">
        <v>0</v>
      </c>
      <c r="H6" s="43"/>
      <c r="I6" s="43"/>
      <c r="J6" s="43" t="s">
        <v>171</v>
      </c>
      <c r="K6" s="43" t="s">
        <v>172</v>
      </c>
      <c r="L6" s="43"/>
      <c r="M6" s="43"/>
      <c r="N6" s="43"/>
      <c r="O6" s="43"/>
      <c r="P6" s="43"/>
      <c r="Q6" s="43"/>
    </row>
    <row r="7" spans="1:17" x14ac:dyDescent="0.25">
      <c r="A7" s="43"/>
      <c r="B7" s="43"/>
      <c r="C7" s="43"/>
      <c r="D7" s="43"/>
      <c r="E7" s="43"/>
      <c r="F7" s="43"/>
      <c r="G7" s="50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x14ac:dyDescent="0.25">
      <c r="A8" s="43"/>
      <c r="B8" s="43" t="s">
        <v>143</v>
      </c>
      <c r="C8" s="43"/>
      <c r="D8" s="43"/>
      <c r="E8" s="43"/>
      <c r="F8" s="43"/>
      <c r="G8" s="49">
        <v>234200</v>
      </c>
      <c r="H8" s="43"/>
      <c r="I8" s="43"/>
      <c r="J8" s="43" t="s">
        <v>144</v>
      </c>
      <c r="K8" s="43" t="s">
        <v>145</v>
      </c>
      <c r="L8" s="43"/>
      <c r="M8" s="43"/>
      <c r="N8" s="43"/>
      <c r="O8" s="43"/>
      <c r="P8" s="43"/>
      <c r="Q8" s="43"/>
    </row>
    <row r="9" spans="1:17" x14ac:dyDescent="0.25">
      <c r="A9" s="43"/>
      <c r="B9" s="43"/>
      <c r="C9" s="43"/>
      <c r="D9" s="43"/>
      <c r="E9" s="43"/>
      <c r="F9" s="43"/>
      <c r="G9" s="44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7" x14ac:dyDescent="0.25">
      <c r="A10" s="43"/>
      <c r="B10" s="43"/>
      <c r="C10" s="43"/>
      <c r="D10" s="43"/>
      <c r="E10" s="43"/>
      <c r="F10" s="43"/>
      <c r="G10" s="44">
        <f>G8+G6+G5-G3-G1</f>
        <v>3896.929999999993</v>
      </c>
      <c r="H10" s="43"/>
      <c r="I10" s="43"/>
      <c r="J10" s="43" t="s">
        <v>179</v>
      </c>
      <c r="K10" s="43" t="s">
        <v>140</v>
      </c>
      <c r="L10" s="43"/>
      <c r="M10" s="42"/>
      <c r="N10" s="42"/>
      <c r="O10" s="42"/>
      <c r="P10" s="43"/>
      <c r="Q10" s="43"/>
    </row>
    <row r="11" spans="1:1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x14ac:dyDescent="0.25">
      <c r="A12" s="43"/>
      <c r="B12" s="43"/>
      <c r="C12" s="43"/>
      <c r="D12" s="43"/>
      <c r="E12" s="43"/>
      <c r="F12" s="43"/>
      <c r="G12" s="44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17" x14ac:dyDescent="0.25">
      <c r="B13" s="43"/>
      <c r="C13" s="43"/>
      <c r="D13" s="43"/>
    </row>
    <row r="14" spans="1:17" x14ac:dyDescent="0.25">
      <c r="B14" s="43"/>
      <c r="C14" s="43"/>
      <c r="D14" s="43"/>
    </row>
    <row r="28" spans="7:21" x14ac:dyDescent="0.25">
      <c r="R28" t="s">
        <v>173</v>
      </c>
      <c r="U28" t="s">
        <v>174</v>
      </c>
    </row>
    <row r="29" spans="7:21" x14ac:dyDescent="0.25">
      <c r="P29" t="s">
        <v>175</v>
      </c>
      <c r="Q29">
        <v>1</v>
      </c>
      <c r="R29" s="34">
        <v>234200</v>
      </c>
      <c r="S29" s="34">
        <v>188739</v>
      </c>
      <c r="T29">
        <v>2</v>
      </c>
      <c r="U29">
        <v>188739</v>
      </c>
    </row>
    <row r="30" spans="7:21" x14ac:dyDescent="0.25">
      <c r="P30" t="s">
        <v>176</v>
      </c>
      <c r="Q30">
        <v>3</v>
      </c>
      <c r="R30" s="34"/>
      <c r="S30" s="34">
        <v>45460.07</v>
      </c>
      <c r="T30" t="s">
        <v>156</v>
      </c>
      <c r="U30">
        <v>45460.07</v>
      </c>
    </row>
    <row r="31" spans="7:21" x14ac:dyDescent="0.25">
      <c r="G31" s="34"/>
      <c r="P31" t="s">
        <v>177</v>
      </c>
      <c r="Q31">
        <v>4</v>
      </c>
      <c r="R31" s="34">
        <v>3896</v>
      </c>
      <c r="S31" s="48">
        <f>R33-S29-S30</f>
        <v>3896.9300000000003</v>
      </c>
    </row>
    <row r="32" spans="7:21" x14ac:dyDescent="0.25">
      <c r="G32" s="34"/>
      <c r="P32" t="s">
        <v>178</v>
      </c>
      <c r="Q32">
        <v>5</v>
      </c>
      <c r="R32" s="34"/>
      <c r="S32" s="34"/>
    </row>
    <row r="33" spans="18:19" x14ac:dyDescent="0.25">
      <c r="R33" s="34">
        <f>SUM(R29:R32)</f>
        <v>238096</v>
      </c>
      <c r="S33" s="34">
        <f>SUM(S29:S32)</f>
        <v>238096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1CBF-058F-47A0-86CC-64AFAFAD9506}">
  <dimension ref="A1:R16"/>
  <sheetViews>
    <sheetView workbookViewId="0">
      <selection activeCell="D16" sqref="A16:D16"/>
    </sheetView>
  </sheetViews>
  <sheetFormatPr defaultRowHeight="15" x14ac:dyDescent="0.25"/>
  <cols>
    <col min="7" max="7" width="13.7109375" customWidth="1"/>
    <col min="13" max="13" width="66.140625" customWidth="1"/>
  </cols>
  <sheetData>
    <row r="1" spans="1:1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8" x14ac:dyDescent="0.25">
      <c r="A2" s="43"/>
      <c r="B2" s="43"/>
      <c r="C2" s="43"/>
      <c r="D2" s="43"/>
      <c r="E2" s="43"/>
      <c r="F2" s="43"/>
      <c r="G2" s="43" t="s">
        <v>168</v>
      </c>
      <c r="H2" s="43"/>
      <c r="I2" s="43"/>
      <c r="J2" s="43"/>
      <c r="K2" s="43"/>
      <c r="L2" s="43"/>
      <c r="M2" s="43"/>
    </row>
    <row r="3" spans="1:18" x14ac:dyDescent="0.25">
      <c r="A3" s="43"/>
      <c r="B3" s="43" t="s">
        <v>151</v>
      </c>
      <c r="C3" s="43"/>
      <c r="D3" s="43"/>
      <c r="E3" s="43"/>
      <c r="F3" s="43"/>
      <c r="G3" s="44">
        <v>165782</v>
      </c>
      <c r="H3" s="43" t="s">
        <v>166</v>
      </c>
      <c r="I3" s="43"/>
      <c r="J3" s="43"/>
      <c r="K3" s="43"/>
      <c r="L3" s="43"/>
      <c r="M3" s="43"/>
      <c r="N3" t="s">
        <v>147</v>
      </c>
      <c r="R3" t="s">
        <v>148</v>
      </c>
    </row>
    <row r="4" spans="1:18" x14ac:dyDescent="0.25">
      <c r="A4" s="43"/>
      <c r="B4" s="43"/>
      <c r="C4" s="43"/>
      <c r="D4" s="43"/>
      <c r="E4" s="43"/>
      <c r="F4" s="43"/>
      <c r="G4" s="44"/>
      <c r="H4" s="43"/>
      <c r="I4" s="43"/>
      <c r="J4" s="43"/>
      <c r="K4" s="43"/>
      <c r="L4" s="43"/>
      <c r="M4" s="43"/>
    </row>
    <row r="5" spans="1:18" x14ac:dyDescent="0.25">
      <c r="A5" s="43"/>
      <c r="B5" s="43" t="s">
        <v>152</v>
      </c>
      <c r="C5" s="43"/>
      <c r="D5" s="43"/>
      <c r="E5" s="43"/>
      <c r="F5" s="43"/>
      <c r="G5" s="44">
        <f>42306.81+3153.26</f>
        <v>45460.07</v>
      </c>
      <c r="H5" s="43"/>
      <c r="I5" s="43"/>
      <c r="J5" s="43"/>
      <c r="K5" s="43"/>
      <c r="L5" s="43"/>
      <c r="M5" s="43" t="s">
        <v>149</v>
      </c>
      <c r="N5" t="s">
        <v>167</v>
      </c>
    </row>
    <row r="6" spans="1:18" x14ac:dyDescent="0.25">
      <c r="A6" s="43"/>
      <c r="B6" s="43"/>
      <c r="C6" s="43"/>
      <c r="D6" s="43"/>
      <c r="E6" s="43"/>
      <c r="F6" s="43"/>
      <c r="G6" s="44"/>
      <c r="H6" s="43"/>
      <c r="I6" s="43"/>
      <c r="J6" s="43"/>
      <c r="K6" s="43"/>
      <c r="L6" s="43"/>
      <c r="M6" s="43"/>
    </row>
    <row r="7" spans="1:18" x14ac:dyDescent="0.25">
      <c r="A7" s="43"/>
      <c r="B7" s="43" t="s">
        <v>143</v>
      </c>
      <c r="C7" s="43"/>
      <c r="D7" s="43"/>
      <c r="E7" s="43"/>
      <c r="F7" s="43"/>
      <c r="G7" s="44">
        <v>234200</v>
      </c>
      <c r="H7" s="43"/>
      <c r="I7" s="43"/>
      <c r="J7" s="43"/>
      <c r="K7" s="43"/>
      <c r="L7" s="43">
        <v>4</v>
      </c>
      <c r="M7" s="43" t="s">
        <v>153</v>
      </c>
      <c r="N7" t="s">
        <v>150</v>
      </c>
    </row>
    <row r="8" spans="1:18" x14ac:dyDescent="0.25">
      <c r="A8" s="43"/>
      <c r="B8" s="43"/>
      <c r="C8" s="43"/>
      <c r="D8" s="43"/>
      <c r="E8" s="43"/>
      <c r="F8" s="43"/>
      <c r="G8" s="44"/>
      <c r="H8" s="43"/>
      <c r="I8" s="43"/>
      <c r="J8" s="43"/>
      <c r="K8" s="43"/>
      <c r="L8" s="43"/>
      <c r="M8" s="43"/>
    </row>
    <row r="9" spans="1:18" x14ac:dyDescent="0.25">
      <c r="A9" s="43"/>
      <c r="B9" s="43"/>
      <c r="C9" s="43"/>
      <c r="D9" s="43"/>
      <c r="E9" s="43"/>
      <c r="F9" s="43"/>
      <c r="G9" s="44"/>
      <c r="H9" s="43"/>
      <c r="I9" s="43"/>
      <c r="J9" s="43"/>
      <c r="K9" s="43"/>
      <c r="L9" s="43"/>
      <c r="M9" s="43"/>
    </row>
    <row r="10" spans="1:18" x14ac:dyDescent="0.25">
      <c r="A10" s="43"/>
      <c r="B10" s="43"/>
      <c r="C10" s="43"/>
      <c r="D10" s="43"/>
      <c r="E10" s="43"/>
      <c r="F10" s="43"/>
      <c r="G10" s="44">
        <f>G7-G5-G3</f>
        <v>22957.929999999993</v>
      </c>
      <c r="H10" s="43"/>
      <c r="I10" s="43"/>
      <c r="J10" s="43"/>
      <c r="K10" s="43"/>
      <c r="L10" s="43"/>
      <c r="M10" s="43"/>
    </row>
    <row r="11" spans="1:18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8" x14ac:dyDescent="0.25">
      <c r="A12" s="43"/>
      <c r="B12" s="43"/>
      <c r="C12" s="43"/>
      <c r="D12" s="43"/>
      <c r="E12" s="43"/>
      <c r="F12" s="43"/>
      <c r="G12" s="44">
        <f>G7-G3-G5</f>
        <v>22957.93</v>
      </c>
      <c r="H12" s="43"/>
      <c r="I12" s="43"/>
      <c r="J12" s="43"/>
      <c r="K12" s="43"/>
      <c r="L12" s="43"/>
      <c r="M12" s="43"/>
    </row>
    <row r="14" spans="1:18" x14ac:dyDescent="0.25">
      <c r="G14" s="34">
        <f>G7-G5</f>
        <v>188739.93</v>
      </c>
    </row>
    <row r="15" spans="1:18" x14ac:dyDescent="0.25">
      <c r="G15" s="34">
        <f>G14-G3</f>
        <v>22957.929999999993</v>
      </c>
    </row>
    <row r="16" spans="1:18" x14ac:dyDescent="0.25">
      <c r="A16" s="43"/>
      <c r="B16" s="43"/>
      <c r="C16" s="43"/>
      <c r="D16" s="4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D9B8D-D1F8-4306-A0C0-5DAB472D44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7761A-EB08-4154-8761-779D51C79508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3.xml><?xml version="1.0" encoding="utf-8"?>
<ds:datastoreItem xmlns:ds="http://schemas.openxmlformats.org/officeDocument/2006/customXml" ds:itemID="{BF4A47AE-B52B-421D-8FB0-FFD2BFD8E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1ca19-41c7-4ecc-aad1-2101d34ef018"/>
    <ds:schemaRef ds:uri="3ef33a18-a6bc-46a5-a303-fb96e2d6c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kalkulacja pcc</vt:lpstr>
      <vt:lpstr>zestawienie aktywów umowa ZCP</vt:lpstr>
      <vt:lpstr>7980</vt:lpstr>
      <vt:lpstr>7982</vt:lpstr>
    </vt:vector>
  </TitlesOfParts>
  <Company>Rhenus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Hajduk, Grzegorz</dc:creator>
  <cp:lastModifiedBy>Czerwonka, Monika</cp:lastModifiedBy>
  <dcterms:created xsi:type="dcterms:W3CDTF">2025-06-03T11:10:47Z</dcterms:created>
  <dcterms:modified xsi:type="dcterms:W3CDTF">2025-07-14T11:18:50Z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